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ther\Dropbox (AFE Business Account)\Docs for Website Repository\III. Agreements with Lead Firms\3.5 Illustrative Lead Firm Initiative Budgets\"/>
    </mc:Choice>
  </mc:AlternateContent>
  <bookViews>
    <workbookView xWindow="0" yWindow="0" windowWidth="11390" windowHeight="5740" tabRatio="841" firstSheet="1" activeTab="1"/>
  </bookViews>
  <sheets>
    <sheet name="Budget" sheetId="1" state="hidden" r:id="rId1"/>
    <sheet name="Summary Sheet" sheetId="14" r:id="rId2"/>
    <sheet name="TrainingPromo events(1A)" sheetId="11" r:id="rId3"/>
    <sheet name="Demo events (1B)" sheetId="15" r:id="rId4"/>
    <sheet name="2 Publication Promo materials" sheetId="8" r:id="rId5"/>
    <sheet name="Logistics Cost (Training+Demo)" sheetId="5" r:id="rId6"/>
    <sheet name="MSVs Training" sheetId="7" state="hidden" r:id="rId7"/>
  </sheets>
  <definedNames>
    <definedName name="_xlnm.Print_Area" localSheetId="0">Budget!$C$2:$J$63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1" l="1"/>
  <c r="G5" i="11"/>
  <c r="I5" i="11" s="1"/>
  <c r="G6" i="11"/>
  <c r="I6" i="11" s="1"/>
  <c r="G7" i="11"/>
  <c r="I7" i="11" s="1"/>
  <c r="G8" i="11"/>
  <c r="I8" i="11" s="1"/>
  <c r="G9" i="11"/>
  <c r="I9" i="11" s="1"/>
  <c r="G10" i="11"/>
  <c r="I10" i="11" s="1"/>
  <c r="G11" i="11"/>
  <c r="I11" i="11"/>
  <c r="G5" i="15"/>
  <c r="I5" i="15" s="1"/>
  <c r="G6" i="15"/>
  <c r="I6" i="15" s="1"/>
  <c r="G7" i="15"/>
  <c r="H7" i="15" s="1"/>
  <c r="G8" i="15"/>
  <c r="I8" i="15" s="1"/>
  <c r="G9" i="15"/>
  <c r="H9" i="15" s="1"/>
  <c r="I9" i="15"/>
  <c r="G10" i="15"/>
  <c r="I10" i="15" s="1"/>
  <c r="G3" i="8"/>
  <c r="I3" i="8" s="1"/>
  <c r="G4" i="8"/>
  <c r="I4" i="8" s="1"/>
  <c r="G6" i="8"/>
  <c r="I6" i="8" s="1"/>
  <c r="G7" i="8"/>
  <c r="I7" i="8" s="1"/>
  <c r="G8" i="8"/>
  <c r="I8" i="8" s="1"/>
  <c r="G6" i="5"/>
  <c r="G7" i="5"/>
  <c r="I7" i="5" s="1"/>
  <c r="G9" i="5"/>
  <c r="I9" i="5" s="1"/>
  <c r="G10" i="5"/>
  <c r="I10" i="5" s="1"/>
  <c r="G11" i="5"/>
  <c r="I11" i="5" s="1"/>
  <c r="G13" i="5"/>
  <c r="I13" i="5" s="1"/>
  <c r="G14" i="5"/>
  <c r="I14" i="5" s="1"/>
  <c r="H6" i="15"/>
  <c r="H10" i="15"/>
  <c r="H5" i="11"/>
  <c r="H8" i="15"/>
  <c r="H11" i="11"/>
  <c r="H10" i="5"/>
  <c r="H4" i="8"/>
  <c r="H6" i="8"/>
  <c r="H3" i="8"/>
  <c r="H7" i="5"/>
  <c r="H11" i="5"/>
  <c r="H7" i="11"/>
  <c r="H10" i="11"/>
  <c r="H8" i="11"/>
  <c r="H13" i="5"/>
  <c r="H4" i="11"/>
  <c r="F17" i="7"/>
  <c r="G17" i="7" s="1"/>
  <c r="F16" i="7"/>
  <c r="G16" i="7" s="1"/>
  <c r="F15" i="7"/>
  <c r="H15" i="7" s="1"/>
  <c r="F14" i="7"/>
  <c r="G14" i="7" s="1"/>
  <c r="F13" i="7"/>
  <c r="H13" i="7" s="1"/>
  <c r="F12" i="7"/>
  <c r="G12" i="7" s="1"/>
  <c r="F11" i="7"/>
  <c r="G11" i="7" s="1"/>
  <c r="H11" i="7"/>
  <c r="H17" i="7"/>
  <c r="G15" i="7"/>
  <c r="H14" i="7"/>
  <c r="H29" i="1"/>
  <c r="I29" i="1" s="1"/>
  <c r="H7" i="1"/>
  <c r="J7" i="1" s="1"/>
  <c r="H8" i="1"/>
  <c r="I8" i="1" s="1"/>
  <c r="J29" i="1"/>
  <c r="J8" i="1"/>
  <c r="H35" i="1"/>
  <c r="H34" i="1"/>
  <c r="J34" i="1" s="1"/>
  <c r="H30" i="1"/>
  <c r="H28" i="1"/>
  <c r="H31" i="1" s="1"/>
  <c r="H27" i="1"/>
  <c r="H26" i="1"/>
  <c r="J26" i="1" s="1"/>
  <c r="H25" i="1"/>
  <c r="H14" i="1"/>
  <c r="J14" i="1" s="1"/>
  <c r="H13" i="1"/>
  <c r="H12" i="1"/>
  <c r="H11" i="1"/>
  <c r="H10" i="1"/>
  <c r="J10" i="1" s="1"/>
  <c r="H9" i="1"/>
  <c r="H45" i="1"/>
  <c r="J45" i="1" s="1"/>
  <c r="H44" i="1"/>
  <c r="H43" i="1"/>
  <c r="J43" i="1" s="1"/>
  <c r="H42" i="1"/>
  <c r="H41" i="1"/>
  <c r="J41" i="1" s="1"/>
  <c r="H40" i="1"/>
  <c r="H39" i="1"/>
  <c r="J39" i="1" s="1"/>
  <c r="J42" i="1"/>
  <c r="I42" i="1"/>
  <c r="I28" i="1"/>
  <c r="J25" i="1"/>
  <c r="I25" i="1"/>
  <c r="J27" i="1"/>
  <c r="I27" i="1"/>
  <c r="J30" i="1"/>
  <c r="I30" i="1"/>
  <c r="J35" i="1"/>
  <c r="I35" i="1"/>
  <c r="J44" i="1"/>
  <c r="I44" i="1"/>
  <c r="J40" i="1"/>
  <c r="I40" i="1"/>
  <c r="I39" i="1"/>
  <c r="J13" i="1"/>
  <c r="I13" i="1"/>
  <c r="J12" i="1"/>
  <c r="I12" i="1"/>
  <c r="J11" i="1"/>
  <c r="I11" i="1"/>
  <c r="J9" i="1"/>
  <c r="I9" i="1"/>
  <c r="H36" i="1"/>
  <c r="J36" i="1" s="1"/>
  <c r="H15" i="1"/>
  <c r="H18" i="1"/>
  <c r="J18" i="1" s="1"/>
  <c r="I36" i="1"/>
  <c r="I15" i="1"/>
  <c r="H55" i="1"/>
  <c r="H19" i="1"/>
  <c r="H20" i="1"/>
  <c r="J20" i="1" s="1"/>
  <c r="H21" i="1"/>
  <c r="I21" i="1" s="1"/>
  <c r="H60" i="1"/>
  <c r="H61" i="1"/>
  <c r="J61" i="1" s="1"/>
  <c r="H59" i="1"/>
  <c r="J59" i="1" s="1"/>
  <c r="H50" i="1"/>
  <c r="J50" i="1" s="1"/>
  <c r="H51" i="1"/>
  <c r="H52" i="1"/>
  <c r="H53" i="1"/>
  <c r="J53" i="1" s="1"/>
  <c r="H54" i="1"/>
  <c r="J54" i="1" s="1"/>
  <c r="H49" i="1"/>
  <c r="I60" i="1"/>
  <c r="J60" i="1"/>
  <c r="I52" i="1"/>
  <c r="J52" i="1"/>
  <c r="I61" i="1"/>
  <c r="J21" i="1"/>
  <c r="J19" i="1"/>
  <c r="I19" i="1"/>
  <c r="I55" i="1"/>
  <c r="J55" i="1"/>
  <c r="J51" i="1"/>
  <c r="I51" i="1"/>
  <c r="I49" i="1"/>
  <c r="J49" i="1"/>
  <c r="H62" i="1"/>
  <c r="I62" i="1" s="1"/>
  <c r="H22" i="1"/>
  <c r="I22" i="1" s="1"/>
  <c r="J62" i="1"/>
  <c r="I31" i="1" l="1"/>
  <c r="J31" i="1"/>
  <c r="I11" i="15"/>
  <c r="I9" i="8"/>
  <c r="I50" i="1"/>
  <c r="I54" i="1"/>
  <c r="J15" i="1"/>
  <c r="I18" i="1"/>
  <c r="H46" i="1"/>
  <c r="J28" i="1"/>
  <c r="H16" i="7"/>
  <c r="H9" i="11"/>
  <c r="H9" i="5"/>
  <c r="H56" i="1"/>
  <c r="I53" i="1"/>
  <c r="I10" i="1"/>
  <c r="I14" i="1"/>
  <c r="I43" i="1"/>
  <c r="I6" i="5"/>
  <c r="I15" i="5" s="1"/>
  <c r="G15" i="5"/>
  <c r="G11" i="8"/>
  <c r="G7" i="14" s="1"/>
  <c r="G9" i="8"/>
  <c r="G12" i="11"/>
  <c r="G14" i="11" s="1"/>
  <c r="I11" i="8"/>
  <c r="I7" i="14" s="1"/>
  <c r="G13" i="7"/>
  <c r="H8" i="8"/>
  <c r="H6" i="11"/>
  <c r="H12" i="11" s="1"/>
  <c r="H14" i="11" s="1"/>
  <c r="I7" i="15"/>
  <c r="H5" i="15"/>
  <c r="H11" i="15" s="1"/>
  <c r="G11" i="15"/>
  <c r="G13" i="15" s="1"/>
  <c r="I12" i="11"/>
  <c r="I14" i="11" s="1"/>
  <c r="I4" i="14" s="1"/>
  <c r="I8" i="14" s="1"/>
  <c r="G4" i="14"/>
  <c r="I13" i="15"/>
  <c r="I5" i="14" s="1"/>
  <c r="I17" i="5"/>
  <c r="I6" i="14" s="1"/>
  <c r="H13" i="15"/>
  <c r="H5" i="14" s="1"/>
  <c r="J22" i="1"/>
  <c r="I20" i="1"/>
  <c r="I59" i="1"/>
  <c r="I41" i="1"/>
  <c r="I45" i="1"/>
  <c r="I34" i="1"/>
  <c r="I26" i="1"/>
  <c r="F18" i="7"/>
  <c r="H6" i="5"/>
  <c r="I7" i="1"/>
  <c r="H12" i="7"/>
  <c r="G17" i="5"/>
  <c r="G6" i="14" s="1"/>
  <c r="H7" i="8"/>
  <c r="H9" i="8" s="1"/>
  <c r="H11" i="8" s="1"/>
  <c r="H7" i="14" s="1"/>
  <c r="H14" i="5"/>
  <c r="H4" i="14" l="1"/>
  <c r="J14" i="11"/>
  <c r="H15" i="5"/>
  <c r="I56" i="1"/>
  <c r="J56" i="1"/>
  <c r="J46" i="1"/>
  <c r="I46" i="1"/>
  <c r="H63" i="1"/>
  <c r="G5" i="14"/>
  <c r="G8" i="14" s="1"/>
  <c r="J13" i="15"/>
  <c r="H17" i="5"/>
  <c r="H6" i="14" s="1"/>
  <c r="G18" i="7"/>
  <c r="H18" i="7"/>
  <c r="J63" i="1" l="1"/>
  <c r="I63" i="1"/>
  <c r="H8" i="14"/>
</calcChain>
</file>

<file path=xl/sharedStrings.xml><?xml version="1.0" encoding="utf-8"?>
<sst xmlns="http://schemas.openxmlformats.org/spreadsheetml/2006/main" count="239" uniqueCount="162">
  <si>
    <t>Line Item</t>
  </si>
  <si>
    <t xml:space="preserve">Budget Noted (described line item in more detail) </t>
  </si>
  <si>
    <t>Cost/Unit</t>
  </si>
  <si>
    <t>Days/Unit</t>
  </si>
  <si>
    <t>People/Number</t>
  </si>
  <si>
    <t>Total cost</t>
  </si>
  <si>
    <t xml:space="preserve"> </t>
  </si>
  <si>
    <t>Sub Total Demonstration</t>
  </si>
  <si>
    <t>Snacks</t>
  </si>
  <si>
    <t>Banner</t>
  </si>
  <si>
    <t>Decoration</t>
  </si>
  <si>
    <t>Honorarium (UAO/SAAO)</t>
  </si>
  <si>
    <t>Farmers gift (Demo field owner)</t>
  </si>
  <si>
    <t>Sub Total FFD</t>
  </si>
  <si>
    <t>Venue fare</t>
  </si>
  <si>
    <t>Logistic support (pen, note book, papers, etc)</t>
  </si>
  <si>
    <t>Resource Person's Fee</t>
  </si>
  <si>
    <t>Vegetable seed cost</t>
  </si>
  <si>
    <t>Signboard</t>
  </si>
  <si>
    <t xml:space="preserve">Sub Total MSVs Training </t>
  </si>
  <si>
    <t xml:space="preserve">Lunch  </t>
  </si>
  <si>
    <t xml:space="preserve">Sub Total Farmers Meeting </t>
  </si>
  <si>
    <t>Promotional Materials</t>
  </si>
  <si>
    <t>Leaflets</t>
  </si>
  <si>
    <t>Poster</t>
  </si>
  <si>
    <t>Festoon</t>
  </si>
  <si>
    <t>Participants Transport Honourarium</t>
  </si>
  <si>
    <t>Grand Total</t>
  </si>
  <si>
    <t xml:space="preserve">Sub Total of LBP  Training </t>
  </si>
  <si>
    <t>Company/     Investment (30%)</t>
  </si>
  <si>
    <t xml:space="preserve">AFE Cost Share (70%)       </t>
  </si>
  <si>
    <t xml:space="preserve">Demonstration </t>
  </si>
  <si>
    <t xml:space="preserve">ChAIR Training </t>
  </si>
  <si>
    <t>.</t>
  </si>
  <si>
    <t>Training Manual Development</t>
  </si>
  <si>
    <t>Venue fare/decoration</t>
  </si>
  <si>
    <t xml:space="preserve"> Local Business Partners' (LBPs) Training  (a day long training)</t>
  </si>
  <si>
    <t xml:space="preserve">20 participants will be given honourium </t>
  </si>
  <si>
    <t>Logistic support (pen, note book, papers, training material etc)</t>
  </si>
  <si>
    <r>
      <t xml:space="preserve">Supervision fee </t>
    </r>
    <r>
      <rPr>
        <i/>
        <sz val="11"/>
        <color theme="1"/>
        <rFont val="Calibri"/>
        <family val="2"/>
        <scheme val="minor"/>
      </rPr>
      <t xml:space="preserve">(Engaging Local Business Partners) </t>
    </r>
  </si>
  <si>
    <t xml:space="preserve"> Farmers' Field day on Demonstration  (8 FFD)</t>
  </si>
  <si>
    <r>
      <t xml:space="preserve">Maintainance and other inputs , intercultural operations </t>
    </r>
    <r>
      <rPr>
        <i/>
        <sz val="11"/>
        <color theme="1"/>
        <rFont val="Calibri"/>
        <family val="2"/>
        <scheme val="minor"/>
      </rPr>
      <t xml:space="preserve">(Engaging Local Business Partners) </t>
    </r>
  </si>
  <si>
    <t>There will be on ana avegrage 5 demo per char</t>
  </si>
  <si>
    <t xml:space="preserve">Other inputs include fertilizer, bio pest management cost </t>
  </si>
  <si>
    <t>1 banner per char</t>
  </si>
  <si>
    <t xml:space="preserve"> Farmers Meeting (No of Farmers Meeting is 15)</t>
  </si>
  <si>
    <t xml:space="preserve">Resource person fee </t>
  </si>
  <si>
    <t xml:space="preserve">snack 2 times </t>
  </si>
  <si>
    <t>On an average there will be 5 ChAIR per char i.e. 15 Chair for 3 chars.  5 are others participants</t>
  </si>
  <si>
    <t xml:space="preserve">Venue fare plus decoration and sound system </t>
  </si>
  <si>
    <t>15 ChAIR will be given  honouriam</t>
  </si>
  <si>
    <t>MSVs   Training  (Depending on the availability of MSVs)</t>
  </si>
  <si>
    <t xml:space="preserve">Farmers meeting will be conducted at the stage of intercultural operation </t>
  </si>
  <si>
    <t>Note: If number of LBP and ChAIR is less than 30 , then LBP and ChAIR will be conducted jointly</t>
  </si>
  <si>
    <t xml:space="preserve">Our preferred venue is Upozila Agricultureal Office (UAO). If not available, we will go for next best available and suitable venue </t>
  </si>
  <si>
    <t xml:space="preserve">       </t>
  </si>
  <si>
    <t xml:space="preserve">         </t>
  </si>
  <si>
    <t>There would be 8 FFD and in each FFD there would be 60 participants</t>
  </si>
  <si>
    <t>In each char there would be 1 banner. As the number of char is three, the required number of banner is three. Per Banner cost is Tk. 500</t>
  </si>
  <si>
    <t>The farmer's whose field is being selected for field day , will be given gift</t>
  </si>
  <si>
    <t>A training module will be developed for LBP training, ChAIR training and MSV training.</t>
  </si>
  <si>
    <t>Action For Enterprise</t>
  </si>
  <si>
    <t>Program/Activity wise breakdwon of expenses</t>
  </si>
  <si>
    <t>Name of Project:</t>
  </si>
  <si>
    <t>Vegetable seed value chain</t>
  </si>
  <si>
    <t>Name of Activities:</t>
  </si>
  <si>
    <t xml:space="preserve">Name of company: </t>
  </si>
  <si>
    <t>Categoy of participants:</t>
  </si>
  <si>
    <t>Duration</t>
  </si>
  <si>
    <t xml:space="preserve">Venue: </t>
  </si>
  <si>
    <t>Ispahani Agro Limied</t>
  </si>
  <si>
    <t>Local Business Partner</t>
  </si>
  <si>
    <t>One day</t>
  </si>
  <si>
    <t>Belkuchi, Sirajgonj Upozila Agriculture Office (UAO)</t>
  </si>
  <si>
    <t>CHAIR training</t>
  </si>
  <si>
    <t xml:space="preserve">IAL will work on three chars.  Numbe of LBP per char would range from 5 to 10  indicating that  for three chars There will be 15 to 30 LBPs. participants  while  number of LBP is 20 and 5 are other relevant participants like AFE and IAL personnel. Snacks will be provided for two times (morning and afternoon) </t>
  </si>
  <si>
    <t xml:space="preserve">Budget for developing the rural distribution networks of                                                                                                                          vegetable seeds in Char areas </t>
  </si>
  <si>
    <t>Sub Total</t>
  </si>
  <si>
    <t>Total Cost</t>
  </si>
  <si>
    <t>S. No</t>
  </si>
  <si>
    <t>Total cost (NRs.)</t>
  </si>
  <si>
    <t>Cost/Unit (NRs.)</t>
  </si>
  <si>
    <t>S.No</t>
  </si>
  <si>
    <t>Total of Follow Up Activities</t>
  </si>
  <si>
    <t>Budget Noted(Described Line Item in More detail)</t>
  </si>
  <si>
    <t>Company Investment (30 %)</t>
  </si>
  <si>
    <t>Number of activities</t>
  </si>
  <si>
    <t xml:space="preserve">Stationary </t>
  </si>
  <si>
    <t xml:space="preserve">Drip Irrigation </t>
  </si>
  <si>
    <t xml:space="preserve">Transportation </t>
  </si>
  <si>
    <t>Training Cost</t>
  </si>
  <si>
    <t xml:space="preserve">Preparation Cost for Training </t>
  </si>
  <si>
    <t xml:space="preserve">Training Cost </t>
  </si>
  <si>
    <t>Sub total</t>
  </si>
  <si>
    <t>Hall Rental</t>
  </si>
  <si>
    <t>Nursery Tray</t>
  </si>
  <si>
    <t>Cocopeat</t>
  </si>
  <si>
    <t>Seed</t>
  </si>
  <si>
    <t>Nursery establishment</t>
  </si>
  <si>
    <t>Transportation</t>
  </si>
  <si>
    <t>Who will help correctly fit the structures during the demonstration of the drip irrigation system</t>
  </si>
  <si>
    <t>Flex to provide technical information in demonstration plots</t>
  </si>
  <si>
    <t xml:space="preserve">A flex will be kept in each demonstration plots to explain what technologies has been used in the plots. </t>
  </si>
  <si>
    <t>Brochure and leaflet design and development</t>
  </si>
  <si>
    <t>Hiring a vehicle to go to the training location and back to Kathmandu.</t>
  </si>
  <si>
    <t>Monitoring and follow up visit</t>
  </si>
  <si>
    <t>In the cost for the company</t>
  </si>
  <si>
    <t>Diary with information about Drip Irrigation and Nursery Management</t>
  </si>
  <si>
    <t xml:space="preserve">With general information about the company and the products company sells. </t>
  </si>
  <si>
    <t xml:space="preserve">With specific information about each products/services and its detailed description. </t>
  </si>
  <si>
    <t>Per day cost for designing the promotional materials. To be hired by the company</t>
  </si>
  <si>
    <t>Brochure  printing</t>
  </si>
  <si>
    <t xml:space="preserve">Leaflet printing </t>
  </si>
  <si>
    <t xml:space="preserve">For resource person who will be responsible to facilitate and organize the training event as well as demonstration activities. </t>
  </si>
  <si>
    <t xml:space="preserve">The diary developed will be distributed to participants during the training and demonstration activities. </t>
  </si>
  <si>
    <t>Total Number of Activities</t>
  </si>
  <si>
    <t>Tea snacks</t>
  </si>
  <si>
    <t>Training coordinator charge</t>
  </si>
  <si>
    <t>Renting a projector</t>
  </si>
  <si>
    <t xml:space="preserve">Lump some amount for staking rope, secateurs, pesticide protecting mask, gloves, boot, staking clip etc. </t>
  </si>
  <si>
    <t xml:space="preserve">Agricultural tools required during demo. </t>
  </si>
  <si>
    <t xml:space="preserve">Consultant technician Charge for installing equipment </t>
  </si>
  <si>
    <t>Resource person cost for designing  promotional materials</t>
  </si>
  <si>
    <t>Activity A :Training/promotion events for lead farmers/agrovets/retailers</t>
  </si>
  <si>
    <t>Ball Pen, Note Book, clear bag for distribution to the participants</t>
  </si>
  <si>
    <t>For participants and resource person (s)</t>
  </si>
  <si>
    <t>Transportation charge for participants to come to the training location and back</t>
  </si>
  <si>
    <t>For PPT presentation</t>
  </si>
  <si>
    <r>
      <t xml:space="preserve">Activity B:Conduct one time technology demonstration of drip irrigation and nursery establishment </t>
    </r>
    <r>
      <rPr>
        <sz val="10"/>
        <color rgb="FF404040"/>
        <rFont val="Cambria"/>
        <family val="1"/>
      </rPr>
      <t>(2 demonstration sites in each of 3 districts -One in urban and one in pocket area of  each district)in the land of training participants.</t>
    </r>
  </si>
  <si>
    <t>Number of training/promotion events</t>
  </si>
  <si>
    <t>Total training/promotion cost</t>
  </si>
  <si>
    <t>For trainer and resource person</t>
  </si>
  <si>
    <t>Number of training/promotion and demonstration events</t>
  </si>
  <si>
    <t>Total Cost of training/promotion and demonstration events</t>
  </si>
  <si>
    <t>Total cost for one time technology demonstration</t>
  </si>
  <si>
    <t>Sub Total of Activities in one time technology demonstration</t>
  </si>
  <si>
    <r>
      <t xml:space="preserve">Activity B: Conduct one time technology demonstration of drip irrigation and nursery establishment </t>
    </r>
    <r>
      <rPr>
        <sz val="10"/>
        <color rgb="FF404040"/>
        <rFont val="Cambria"/>
        <family val="1"/>
      </rPr>
      <t>(2 demonstration sites in each of 3 districts -One in urban and one in pocket area of  each district)</t>
    </r>
  </si>
  <si>
    <t>S.No.</t>
  </si>
  <si>
    <t>Accommodation cost (lodging &amp; fooding)</t>
  </si>
  <si>
    <t>Accommodation (lodging fooding)</t>
  </si>
  <si>
    <t>Banner preparation</t>
  </si>
  <si>
    <t xml:space="preserve">For company representative to monitor the demo plots </t>
  </si>
  <si>
    <t>1 (A)</t>
  </si>
  <si>
    <t>1 (B)</t>
  </si>
  <si>
    <r>
      <t>Activity 2: Publication and distribution of promotional materials(estimated #300 diary,6 flex,1200 brochure and 1200 leaflets)</t>
    </r>
    <r>
      <rPr>
        <sz val="10"/>
        <color rgb="FF404040"/>
        <rFont val="Cambria"/>
        <family val="1"/>
      </rPr>
      <t>, which</t>
    </r>
    <r>
      <rPr>
        <b/>
        <sz val="10"/>
        <color rgb="FF404040"/>
        <rFont val="Cambria"/>
        <family val="1"/>
      </rPr>
      <t xml:space="preserve">  </t>
    </r>
    <r>
      <rPr>
        <sz val="10"/>
        <color theme="1"/>
        <rFont val="Cambria"/>
        <family val="1"/>
      </rPr>
      <t xml:space="preserve">includes </t>
    </r>
    <r>
      <rPr>
        <sz val="10"/>
        <color rgb="FF404040"/>
        <rFont val="Cambria"/>
        <family val="1"/>
      </rPr>
      <t>diary with</t>
    </r>
    <r>
      <rPr>
        <b/>
        <sz val="10"/>
        <color rgb="FF404040"/>
        <rFont val="Cambria"/>
        <family val="1"/>
      </rPr>
      <t xml:space="preserve"> </t>
    </r>
    <r>
      <rPr>
        <sz val="10"/>
        <color rgb="FF404040"/>
        <rFont val="Cambria"/>
        <family val="1"/>
      </rPr>
      <t>information about drop irrigation and nursery mgmt.; flex printing  for technical information in demonstration sites and brochure and leaflets for general information about company and products company sells</t>
    </r>
  </si>
  <si>
    <t>1(A+B)</t>
  </si>
  <si>
    <t>Activity  A : Training/promotion events for lead farmers/retailers/local technicians/district government technicians</t>
  </si>
  <si>
    <r>
      <t xml:space="preserve">Activity 1: 6 one day training/promotion and demonstration events for lead farmers/retailers/local technicians/district government technicians; </t>
    </r>
    <r>
      <rPr>
        <sz val="10"/>
        <color rgb="FF404040"/>
        <rFont val="Cambria"/>
        <family val="1"/>
      </rPr>
      <t xml:space="preserve">2 in each of 3 districts (one in the district headquarter and one within the potential area of the agriculture service center including one time technology demonstration of drip irrigation and nursery establishment ) with  a total of  180 leadfarmers/agrovets/retailers </t>
    </r>
  </si>
  <si>
    <t>To be kept in the training location during the training/promotion event. (for all events)</t>
  </si>
  <si>
    <r>
      <t xml:space="preserve">Activity </t>
    </r>
    <r>
      <rPr>
        <b/>
        <sz val="10"/>
        <color rgb="FF404040"/>
        <rFont val="Cambria"/>
        <family val="1"/>
      </rPr>
      <t xml:space="preserve">1 : 6 one-day training/promotion and demonstration events for lead farmers/retailers/local technicians/district government technicians; </t>
    </r>
    <r>
      <rPr>
        <sz val="10"/>
        <color rgb="FF404040"/>
        <rFont val="Cambria"/>
        <family val="1"/>
      </rPr>
      <t xml:space="preserve">2 in each of 3 districts (one in the district headquarter and one within the potential area of the agriculture service center including one time technology demonstration of drip irrigation and nursery establishment ) with  a total of  180 leadfarmers/retailers/local technicians/district government technicians. </t>
    </r>
  </si>
  <si>
    <r>
      <t>Activity 1</t>
    </r>
    <r>
      <rPr>
        <b/>
        <sz val="10"/>
        <color rgb="FF404040"/>
        <rFont val="Cambria"/>
        <family val="1"/>
      </rPr>
      <t xml:space="preserve">: 6 one-day training/promotion and demonstration events for lead farmers/retailers/local technicians/district government technicians; </t>
    </r>
    <r>
      <rPr>
        <sz val="10"/>
        <color rgb="FF404040"/>
        <rFont val="Cambria"/>
        <family val="1"/>
      </rPr>
      <t xml:space="preserve">2 in each of 3 districts (one in the district headquarter and one within the potential area of the agriculture service center including one time technology demonstration of drip irrigation and nursery establishment ) with  a total of  180 leadfarmers/retailers/local technicians/district government technicians </t>
    </r>
  </si>
  <si>
    <t>Logistics and other cost associated with training/promotion and demonstration events</t>
  </si>
  <si>
    <t>Publication and distribution of promotional materials (Flex,brochure and leaflets)</t>
  </si>
  <si>
    <t>Training/promotion events for total 180 paricipants (leadfarmers, retailers, technicians)(6)</t>
  </si>
  <si>
    <t>Technology demonstration events for total 180 oarticipants (leadfarmers, retailers, technicians) (6)</t>
  </si>
  <si>
    <t>Summary  Budget of ________________</t>
  </si>
  <si>
    <t>Annex 1: Budget ______________________</t>
  </si>
  <si>
    <t>Program Contribution (70 %)</t>
  </si>
  <si>
    <t>Program  Contribution (70 %)</t>
  </si>
  <si>
    <t xml:space="preserve">For partner staffs to build relationship with them. This is planned because the training/demo will be only focused on 2 locations and the company has planned to invite all the service center staffs in the events  to include 9-10 staffs. </t>
  </si>
  <si>
    <t>Resource person  cost/ subject matter specialist from partner</t>
  </si>
  <si>
    <t xml:space="preserve">External technical resource person(s) who will be doing all the training preparation and support implementation of activities. Activities include identifying location, participants, coordination with partner etc.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</si>
</sst>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2"/>
      <color theme="1"/>
      <name val="Cambria"/>
      <family val="1"/>
    </font>
    <font>
      <sz val="10"/>
      <color rgb="FF000000"/>
      <name val="Cambria"/>
      <family val="1"/>
    </font>
    <font>
      <b/>
      <sz val="10"/>
      <color theme="1"/>
      <name val="Cambria"/>
      <family val="1"/>
    </font>
    <font>
      <b/>
      <sz val="10"/>
      <color rgb="FF404040"/>
      <name val="Cambria"/>
      <family val="1"/>
    </font>
    <font>
      <sz val="10"/>
      <color rgb="FF404040"/>
      <name val="Cambria"/>
      <family val="1"/>
    </font>
    <font>
      <sz val="10"/>
      <name val="Cambria"/>
      <family val="1"/>
    </font>
    <font>
      <b/>
      <sz val="10"/>
      <name val="Cambria"/>
      <family val="1"/>
    </font>
    <font>
      <b/>
      <sz val="10"/>
      <color indexed="8"/>
      <name val="Cambria"/>
      <family val="1"/>
    </font>
    <font>
      <sz val="10"/>
      <color indexed="8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9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43" fontId="0" fillId="0" borderId="0" xfId="0" applyNumberFormat="1"/>
    <xf numFmtId="43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3" fontId="0" fillId="0" borderId="1" xfId="0" applyNumberFormat="1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Fill="1"/>
    <xf numFmtId="0" fontId="16" fillId="0" borderId="0" xfId="0" applyFont="1" applyFill="1"/>
    <xf numFmtId="0" fontId="16" fillId="0" borderId="0" xfId="0" applyFont="1"/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3" fontId="1" fillId="0" borderId="1" xfId="1" applyFont="1" applyBorder="1" applyAlignment="1">
      <alignment vertical="center"/>
    </xf>
    <xf numFmtId="0" fontId="0" fillId="2" borderId="1" xfId="0" applyFill="1" applyBorder="1" applyAlignment="1"/>
    <xf numFmtId="0" fontId="0" fillId="0" borderId="1" xfId="0" applyBorder="1" applyAlignment="1"/>
    <xf numFmtId="0" fontId="0" fillId="0" borderId="1" xfId="0" applyFont="1" applyBorder="1" applyAlignment="1"/>
    <xf numFmtId="43" fontId="0" fillId="0" borderId="1" xfId="1" applyFont="1" applyBorder="1" applyAlignment="1"/>
    <xf numFmtId="43" fontId="0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/>
    <xf numFmtId="43" fontId="1" fillId="0" borderId="1" xfId="1" applyFont="1" applyBorder="1" applyAlignment="1"/>
    <xf numFmtId="43" fontId="4" fillId="0" borderId="1" xfId="0" applyNumberFormat="1" applyFont="1" applyBorder="1" applyAlignment="1">
      <alignment horizontal="center" wrapText="1"/>
    </xf>
    <xf numFmtId="0" fontId="17" fillId="0" borderId="5" xfId="0" applyFont="1" applyBorder="1" applyAlignment="1"/>
    <xf numFmtId="0" fontId="1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3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3" fontId="0" fillId="0" borderId="0" xfId="0" applyNumberFormat="1" applyAlignment="1">
      <alignment vertical="center"/>
    </xf>
    <xf numFmtId="0" fontId="0" fillId="5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8" fillId="7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164" fontId="19" fillId="0" borderId="1" xfId="0" applyNumberFormat="1" applyFont="1" applyFill="1" applyBorder="1" applyAlignment="1">
      <alignment horizontal="left" vertical="center" wrapText="1"/>
    </xf>
    <xf numFmtId="164" fontId="19" fillId="0" borderId="1" xfId="0" applyNumberFormat="1" applyFont="1" applyBorder="1" applyAlignment="1">
      <alignment horizontal="left" vertical="center"/>
    </xf>
    <xf numFmtId="0" fontId="19" fillId="6" borderId="1" xfId="0" applyFont="1" applyFill="1" applyBorder="1" applyAlignment="1">
      <alignment horizontal="left" vertical="center"/>
    </xf>
    <xf numFmtId="164" fontId="21" fillId="6" borderId="1" xfId="0" applyNumberFormat="1" applyFont="1" applyFill="1" applyBorder="1" applyAlignment="1">
      <alignment horizontal="left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 wrapText="1"/>
    </xf>
    <xf numFmtId="0" fontId="24" fillId="6" borderId="1" xfId="0" applyFont="1" applyFill="1" applyBorder="1" applyAlignment="1">
      <alignment vertical="center" wrapText="1"/>
    </xf>
    <xf numFmtId="0" fontId="24" fillId="6" borderId="8" xfId="0" applyFont="1" applyFill="1" applyBorder="1" applyAlignment="1">
      <alignment horizontal="left" vertical="center" wrapText="1"/>
    </xf>
    <xf numFmtId="0" fontId="27" fillId="8" borderId="1" xfId="0" applyFont="1" applyFill="1" applyBorder="1" applyAlignment="1">
      <alignment vertical="center" wrapText="1"/>
    </xf>
    <xf numFmtId="0" fontId="27" fillId="8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1" fontId="20" fillId="0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24" fillId="0" borderId="1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horizontal="left" vertical="center"/>
    </xf>
    <xf numFmtId="1" fontId="20" fillId="0" borderId="6" xfId="0" applyNumberFormat="1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1" fontId="20" fillId="0" borderId="10" xfId="0" applyNumberFormat="1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/>
    </xf>
    <xf numFmtId="0" fontId="20" fillId="6" borderId="2" xfId="0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vertical="center"/>
    </xf>
    <xf numFmtId="0" fontId="24" fillId="6" borderId="13" xfId="0" applyFont="1" applyFill="1" applyBorder="1" applyAlignment="1">
      <alignment vertical="center"/>
    </xf>
    <xf numFmtId="0" fontId="20" fillId="6" borderId="1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vertical="center"/>
    </xf>
    <xf numFmtId="0" fontId="20" fillId="6" borderId="7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28" fillId="7" borderId="1" xfId="0" applyFont="1" applyFill="1" applyBorder="1" applyAlignment="1">
      <alignment horizontal="left" vertical="center" wrapText="1"/>
    </xf>
    <xf numFmtId="164" fontId="24" fillId="6" borderId="1" xfId="1" applyNumberFormat="1" applyFont="1" applyFill="1" applyBorder="1" applyAlignment="1">
      <alignment horizontal="left" vertical="center"/>
    </xf>
    <xf numFmtId="164" fontId="20" fillId="0" borderId="1" xfId="1" applyNumberFormat="1" applyFont="1" applyBorder="1" applyAlignment="1">
      <alignment horizontal="left" vertical="center"/>
    </xf>
    <xf numFmtId="164" fontId="20" fillId="0" borderId="1" xfId="0" applyNumberFormat="1" applyFont="1" applyBorder="1" applyAlignment="1">
      <alignment horizontal="left" vertical="center" wrapText="1"/>
    </xf>
    <xf numFmtId="164" fontId="24" fillId="6" borderId="1" xfId="0" applyNumberFormat="1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3" borderId="1" xfId="0" applyFont="1" applyFill="1" applyBorder="1" applyAlignment="1">
      <alignment horizontal="right" vertical="center" wrapText="1"/>
    </xf>
    <xf numFmtId="164" fontId="20" fillId="3" borderId="1" xfId="1" applyNumberFormat="1" applyFont="1" applyFill="1" applyBorder="1" applyAlignment="1">
      <alignment horizontal="right" vertical="center"/>
    </xf>
    <xf numFmtId="164" fontId="20" fillId="3" borderId="1" xfId="0" applyNumberFormat="1" applyFont="1" applyFill="1" applyBorder="1" applyAlignment="1">
      <alignment horizontal="right" vertical="center" wrapText="1"/>
    </xf>
    <xf numFmtId="164" fontId="24" fillId="6" borderId="1" xfId="1" applyNumberFormat="1" applyFont="1" applyFill="1" applyBorder="1" applyAlignment="1">
      <alignment horizontal="right" vertical="center"/>
    </xf>
    <xf numFmtId="164" fontId="20" fillId="0" borderId="1" xfId="1" applyNumberFormat="1" applyFont="1" applyBorder="1" applyAlignment="1">
      <alignment horizontal="right" vertical="center"/>
    </xf>
    <xf numFmtId="164" fontId="20" fillId="0" borderId="1" xfId="0" applyNumberFormat="1" applyFont="1" applyBorder="1" applyAlignment="1">
      <alignment horizontal="right" vertical="center" wrapText="1"/>
    </xf>
    <xf numFmtId="164" fontId="24" fillId="6" borderId="1" xfId="0" applyNumberFormat="1" applyFont="1" applyFill="1" applyBorder="1" applyAlignment="1">
      <alignment horizontal="right" vertical="center"/>
    </xf>
    <xf numFmtId="0" fontId="23" fillId="3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right" vertical="center"/>
    </xf>
    <xf numFmtId="0" fontId="20" fillId="0" borderId="1" xfId="0" applyFont="1" applyFill="1" applyBorder="1" applyAlignment="1">
      <alignment horizontal="right" vertical="center"/>
    </xf>
    <xf numFmtId="164" fontId="20" fillId="0" borderId="1" xfId="0" applyNumberFormat="1" applyFont="1" applyBorder="1" applyAlignment="1">
      <alignment horizontal="right" vertical="center"/>
    </xf>
    <xf numFmtId="0" fontId="20" fillId="8" borderId="1" xfId="0" applyFont="1" applyFill="1" applyBorder="1" applyAlignment="1">
      <alignment horizontal="left" vertical="center"/>
    </xf>
    <xf numFmtId="0" fontId="20" fillId="8" borderId="1" xfId="0" applyFont="1" applyFill="1" applyBorder="1" applyAlignment="1">
      <alignment horizontal="left" vertical="center" wrapText="1"/>
    </xf>
    <xf numFmtId="164" fontId="20" fillId="8" borderId="1" xfId="1" applyNumberFormat="1" applyFont="1" applyFill="1" applyBorder="1" applyAlignment="1">
      <alignment horizontal="left" vertical="center"/>
    </xf>
    <xf numFmtId="164" fontId="20" fillId="8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164" fontId="20" fillId="0" borderId="1" xfId="0" applyNumberFormat="1" applyFont="1" applyBorder="1" applyAlignment="1">
      <alignment horizontal="left" vertical="center"/>
    </xf>
    <xf numFmtId="1" fontId="20" fillId="8" borderId="1" xfId="0" applyNumberFormat="1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1" fontId="20" fillId="8" borderId="1" xfId="0" applyNumberFormat="1" applyFont="1" applyFill="1" applyBorder="1" applyAlignment="1">
      <alignment horizontal="right" vertical="center" wrapText="1"/>
    </xf>
    <xf numFmtId="1" fontId="20" fillId="0" borderId="1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 wrapText="1"/>
    </xf>
    <xf numFmtId="1" fontId="20" fillId="3" borderId="1" xfId="0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left" vertical="center" wrapText="1"/>
    </xf>
    <xf numFmtId="164" fontId="20" fillId="0" borderId="0" xfId="0" applyNumberFormat="1" applyFont="1" applyAlignment="1">
      <alignment vertical="center"/>
    </xf>
    <xf numFmtId="0" fontId="20" fillId="0" borderId="2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3" borderId="1" xfId="0" applyFont="1" applyFill="1" applyBorder="1" applyAlignment="1">
      <alignment horizontal="right"/>
    </xf>
    <xf numFmtId="164" fontId="20" fillId="3" borderId="1" xfId="1" applyNumberFormat="1" applyFont="1" applyFill="1" applyBorder="1" applyAlignment="1">
      <alignment horizontal="right"/>
    </xf>
    <xf numFmtId="164" fontId="20" fillId="3" borderId="1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21" fillId="6" borderId="1" xfId="0" applyFont="1" applyFill="1" applyBorder="1" applyAlignment="1">
      <alignment horizontal="left" vertical="center"/>
    </xf>
    <xf numFmtId="0" fontId="24" fillId="6" borderId="1" xfId="0" applyFont="1" applyFill="1" applyBorder="1" applyAlignment="1">
      <alignment horizontal="left" vertical="center"/>
    </xf>
    <xf numFmtId="0" fontId="29" fillId="6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25" fillId="0" borderId="2" xfId="0" applyFont="1" applyBorder="1" applyAlignment="1">
      <alignment horizontal="left" wrapText="1"/>
    </xf>
    <xf numFmtId="0" fontId="25" fillId="0" borderId="3" xfId="0" applyFont="1" applyBorder="1" applyAlignment="1">
      <alignment horizontal="left" wrapText="1"/>
    </xf>
    <xf numFmtId="0" fontId="25" fillId="0" borderId="4" xfId="0" applyFont="1" applyBorder="1" applyAlignment="1">
      <alignment horizontal="left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top"/>
    </xf>
    <xf numFmtId="0" fontId="20" fillId="0" borderId="11" xfId="0" applyFont="1" applyBorder="1" applyAlignment="1">
      <alignment horizontal="left" vertical="top"/>
    </xf>
    <xf numFmtId="0" fontId="20" fillId="0" borderId="6" xfId="0" applyFont="1" applyBorder="1" applyAlignment="1">
      <alignment horizontal="left" vertical="top"/>
    </xf>
    <xf numFmtId="0" fontId="25" fillId="0" borderId="5" xfId="0" applyFont="1" applyBorder="1" applyAlignment="1">
      <alignment horizontal="left" wrapText="1"/>
    </xf>
    <xf numFmtId="0" fontId="29" fillId="6" borderId="2" xfId="0" applyFont="1" applyFill="1" applyBorder="1" applyAlignment="1">
      <alignment horizontal="left" vertical="center"/>
    </xf>
    <xf numFmtId="0" fontId="29" fillId="6" borderId="3" xfId="0" applyFont="1" applyFill="1" applyBorder="1" applyAlignment="1">
      <alignment horizontal="left" vertical="center"/>
    </xf>
    <xf numFmtId="0" fontId="29" fillId="6" borderId="4" xfId="0" applyFont="1" applyFill="1" applyBorder="1" applyAlignment="1">
      <alignment horizontal="left" vertical="center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29" fillId="6" borderId="2" xfId="0" applyFont="1" applyFill="1" applyBorder="1" applyAlignment="1">
      <alignment horizontal="left" vertical="center" wrapText="1"/>
    </xf>
    <xf numFmtId="0" fontId="29" fillId="6" borderId="3" xfId="0" applyFont="1" applyFill="1" applyBorder="1" applyAlignment="1">
      <alignment horizontal="left" vertical="center" wrapText="1"/>
    </xf>
    <xf numFmtId="0" fontId="29" fillId="6" borderId="4" xfId="0" applyFont="1" applyFill="1" applyBorder="1" applyAlignment="1">
      <alignment horizontal="left" vertical="center" wrapText="1"/>
    </xf>
    <xf numFmtId="0" fontId="20" fillId="3" borderId="10" xfId="0" applyFont="1" applyFill="1" applyBorder="1" applyAlignment="1">
      <alignment horizontal="left" vertical="top"/>
    </xf>
    <xf numFmtId="0" fontId="20" fillId="3" borderId="11" xfId="0" applyFont="1" applyFill="1" applyBorder="1" applyAlignment="1">
      <alignment horizontal="left" vertical="top"/>
    </xf>
    <xf numFmtId="0" fontId="20" fillId="3" borderId="6" xfId="0" applyFont="1" applyFill="1" applyBorder="1" applyAlignment="1">
      <alignment horizontal="left" vertical="top"/>
    </xf>
    <xf numFmtId="0" fontId="23" fillId="3" borderId="2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left" vertical="center" wrapText="1"/>
    </xf>
    <xf numFmtId="0" fontId="24" fillId="6" borderId="12" xfId="0" applyFont="1" applyFill="1" applyBorder="1" applyAlignment="1">
      <alignment horizontal="left" vertical="center"/>
    </xf>
    <xf numFmtId="0" fontId="24" fillId="6" borderId="9" xfId="0" applyFont="1" applyFill="1" applyBorder="1" applyAlignment="1">
      <alignment horizontal="left" vertical="center"/>
    </xf>
    <xf numFmtId="0" fontId="24" fillId="6" borderId="7" xfId="0" applyFont="1" applyFill="1" applyBorder="1" applyAlignment="1">
      <alignment horizontal="left" vertical="center"/>
    </xf>
    <xf numFmtId="0" fontId="24" fillId="6" borderId="14" xfId="0" applyFont="1" applyFill="1" applyBorder="1" applyAlignment="1">
      <alignment horizontal="left" vertical="center"/>
    </xf>
    <xf numFmtId="0" fontId="24" fillId="6" borderId="15" xfId="0" applyFont="1" applyFill="1" applyBorder="1" applyAlignment="1">
      <alignment horizontal="left" vertical="center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7"/>
  <sheetViews>
    <sheetView zoomScale="110" zoomScaleNormal="110" workbookViewId="0">
      <pane ySplit="5" topLeftCell="A6" activePane="bottomLeft" state="frozen"/>
      <selection pane="bottomLeft" activeCell="H25" sqref="H25"/>
    </sheetView>
  </sheetViews>
  <sheetFormatPr defaultRowHeight="14.5" x14ac:dyDescent="0.35"/>
  <cols>
    <col min="1" max="1" width="4.90625" customWidth="1"/>
    <col min="2" max="2" width="5.6328125" customWidth="1"/>
    <col min="3" max="3" width="27.90625" customWidth="1"/>
    <col min="4" max="4" width="37.6328125" customWidth="1"/>
    <col min="5" max="5" width="10.36328125" customWidth="1"/>
    <col min="6" max="6" width="11.6328125" customWidth="1"/>
    <col min="7" max="7" width="9.6328125" customWidth="1"/>
    <col min="8" max="8" width="17" customWidth="1"/>
    <col min="9" max="9" width="12.6328125" customWidth="1"/>
    <col min="10" max="10" width="14.6328125" customWidth="1"/>
    <col min="11" max="11" width="13.08984375" customWidth="1"/>
    <col min="12" max="12" width="11.81640625" customWidth="1"/>
  </cols>
  <sheetData>
    <row r="2" spans="3:15" ht="15" customHeight="1" x14ac:dyDescent="0.35">
      <c r="C2" s="129" t="s">
        <v>76</v>
      </c>
      <c r="D2" s="129"/>
      <c r="E2" s="129"/>
      <c r="F2" s="129"/>
      <c r="G2" s="129"/>
      <c r="H2" s="129"/>
      <c r="I2" s="129"/>
      <c r="J2" s="129"/>
    </row>
    <row r="3" spans="3:15" x14ac:dyDescent="0.35">
      <c r="C3" s="129"/>
      <c r="D3" s="129"/>
      <c r="E3" s="129"/>
      <c r="F3" s="129"/>
      <c r="G3" s="129"/>
      <c r="H3" s="129"/>
      <c r="I3" s="129"/>
      <c r="J3" s="129"/>
    </row>
    <row r="4" spans="3:15" x14ac:dyDescent="0.35">
      <c r="C4" s="130"/>
      <c r="D4" s="130"/>
      <c r="E4" s="130"/>
      <c r="F4" s="130"/>
      <c r="G4" s="130"/>
      <c r="H4" s="130"/>
      <c r="I4" s="130"/>
      <c r="J4" s="130"/>
    </row>
    <row r="5" spans="3:15" ht="47.25" customHeight="1" x14ac:dyDescent="0.35"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29</v>
      </c>
      <c r="J5" s="5" t="s">
        <v>30</v>
      </c>
      <c r="M5" s="2" t="s">
        <v>33</v>
      </c>
    </row>
    <row r="6" spans="3:15" ht="17.25" customHeight="1" x14ac:dyDescent="0.35">
      <c r="C6" s="131" t="s">
        <v>36</v>
      </c>
      <c r="D6" s="132"/>
      <c r="E6" s="132"/>
      <c r="F6" s="132"/>
      <c r="G6" s="132"/>
      <c r="H6" s="132"/>
      <c r="I6" s="132"/>
      <c r="J6" s="133"/>
      <c r="M6" s="2"/>
    </row>
    <row r="7" spans="3:15" ht="33" customHeight="1" x14ac:dyDescent="0.35">
      <c r="C7" s="14" t="s">
        <v>34</v>
      </c>
      <c r="D7" s="33" t="s">
        <v>60</v>
      </c>
      <c r="E7" s="6">
        <v>3000</v>
      </c>
      <c r="F7" s="17">
        <v>1</v>
      </c>
      <c r="G7" s="17">
        <v>1</v>
      </c>
      <c r="H7" s="6">
        <f>E7*F7*G7</f>
        <v>3000</v>
      </c>
      <c r="I7" s="6">
        <f>H7*0.3</f>
        <v>900</v>
      </c>
      <c r="J7" s="6">
        <f>H7*0.7</f>
        <v>2100</v>
      </c>
      <c r="K7" s="3"/>
      <c r="L7" s="3"/>
      <c r="M7" s="2"/>
    </row>
    <row r="8" spans="3:15" ht="102.75" customHeight="1" x14ac:dyDescent="0.35">
      <c r="C8" s="14" t="s">
        <v>8</v>
      </c>
      <c r="D8" s="33" t="s">
        <v>75</v>
      </c>
      <c r="E8" s="6">
        <v>35</v>
      </c>
      <c r="F8" s="17">
        <v>1</v>
      </c>
      <c r="G8" s="17">
        <v>25</v>
      </c>
      <c r="H8" s="6">
        <f>E8*F8*G8</f>
        <v>875</v>
      </c>
      <c r="I8" s="6">
        <f>H8*0.3</f>
        <v>262.5</v>
      </c>
      <c r="J8" s="6">
        <f>H8*0.7</f>
        <v>612.5</v>
      </c>
      <c r="K8" s="3"/>
      <c r="L8" s="3"/>
      <c r="M8" s="2"/>
    </row>
    <row r="9" spans="3:15" ht="18" customHeight="1" x14ac:dyDescent="0.35">
      <c r="C9" s="14" t="s">
        <v>20</v>
      </c>
      <c r="D9" s="34"/>
      <c r="E9" s="6">
        <v>250</v>
      </c>
      <c r="F9" s="17">
        <v>1</v>
      </c>
      <c r="G9" s="17">
        <v>25</v>
      </c>
      <c r="H9" s="18">
        <f t="shared" ref="H9:H14" si="0">E9*F9*G9</f>
        <v>6250</v>
      </c>
      <c r="I9" s="6">
        <f t="shared" ref="I9:I15" si="1">H9*0.3</f>
        <v>1875</v>
      </c>
      <c r="J9" s="6">
        <f t="shared" ref="J9:J15" si="2">H9*0.7</f>
        <v>4375</v>
      </c>
      <c r="K9" s="3"/>
      <c r="L9" s="3"/>
      <c r="M9" s="2"/>
    </row>
    <row r="10" spans="3:15" ht="66.75" customHeight="1" x14ac:dyDescent="0.35">
      <c r="C10" s="14" t="s">
        <v>35</v>
      </c>
      <c r="D10" s="35" t="s">
        <v>54</v>
      </c>
      <c r="E10" s="6">
        <v>3000</v>
      </c>
      <c r="F10" s="17">
        <v>1</v>
      </c>
      <c r="G10" s="17">
        <v>1</v>
      </c>
      <c r="H10" s="18">
        <f t="shared" si="0"/>
        <v>3000</v>
      </c>
      <c r="I10" s="6">
        <f t="shared" si="1"/>
        <v>900</v>
      </c>
      <c r="J10" s="6">
        <f t="shared" si="2"/>
        <v>2100</v>
      </c>
      <c r="K10" s="3"/>
      <c r="L10" s="3"/>
      <c r="M10" s="2"/>
    </row>
    <row r="11" spans="3:15" ht="16.5" customHeight="1" x14ac:dyDescent="0.35">
      <c r="C11" s="14" t="s">
        <v>9</v>
      </c>
      <c r="D11" s="34"/>
      <c r="E11" s="6">
        <v>500</v>
      </c>
      <c r="F11" s="17">
        <v>1</v>
      </c>
      <c r="G11" s="17">
        <v>1</v>
      </c>
      <c r="H11" s="18">
        <f t="shared" si="0"/>
        <v>500</v>
      </c>
      <c r="I11" s="6">
        <f t="shared" si="1"/>
        <v>150</v>
      </c>
      <c r="J11" s="6">
        <f t="shared" si="2"/>
        <v>350</v>
      </c>
      <c r="K11" s="3"/>
      <c r="L11" s="3"/>
      <c r="M11" s="2"/>
    </row>
    <row r="12" spans="3:15" ht="17.25" customHeight="1" x14ac:dyDescent="0.35">
      <c r="C12" s="36" t="s">
        <v>38</v>
      </c>
      <c r="D12" s="34"/>
      <c r="E12" s="6">
        <v>100</v>
      </c>
      <c r="F12" s="17">
        <v>1</v>
      </c>
      <c r="G12" s="17">
        <v>20</v>
      </c>
      <c r="H12" s="18">
        <f t="shared" si="0"/>
        <v>2000</v>
      </c>
      <c r="I12" s="6">
        <f t="shared" si="1"/>
        <v>600</v>
      </c>
      <c r="J12" s="6">
        <f t="shared" si="2"/>
        <v>1400</v>
      </c>
      <c r="K12" s="3"/>
      <c r="L12" s="3"/>
      <c r="M12" s="2"/>
    </row>
    <row r="13" spans="3:15" ht="15.75" customHeight="1" x14ac:dyDescent="0.35">
      <c r="C13" s="14" t="s">
        <v>16</v>
      </c>
      <c r="D13" s="34"/>
      <c r="E13" s="6">
        <v>500</v>
      </c>
      <c r="F13" s="17">
        <v>1</v>
      </c>
      <c r="G13" s="17">
        <v>2</v>
      </c>
      <c r="H13" s="18">
        <f t="shared" si="0"/>
        <v>1000</v>
      </c>
      <c r="I13" s="6">
        <f t="shared" si="1"/>
        <v>300</v>
      </c>
      <c r="J13" s="6">
        <f t="shared" si="2"/>
        <v>700</v>
      </c>
      <c r="K13" s="3"/>
      <c r="L13" s="3"/>
      <c r="M13" s="2"/>
    </row>
    <row r="14" spans="3:15" ht="31.5" customHeight="1" x14ac:dyDescent="0.35">
      <c r="C14" s="36" t="s">
        <v>26</v>
      </c>
      <c r="D14" s="35" t="s">
        <v>37</v>
      </c>
      <c r="E14" s="6">
        <v>300</v>
      </c>
      <c r="F14" s="17">
        <v>1</v>
      </c>
      <c r="G14" s="17">
        <v>20</v>
      </c>
      <c r="H14" s="18">
        <f t="shared" si="0"/>
        <v>6000</v>
      </c>
      <c r="I14" s="6">
        <f t="shared" si="1"/>
        <v>1800</v>
      </c>
      <c r="J14" s="6">
        <f t="shared" si="2"/>
        <v>4200</v>
      </c>
      <c r="K14" s="3"/>
      <c r="L14" s="3"/>
      <c r="M14" s="2"/>
    </row>
    <row r="15" spans="3:15" ht="18.75" customHeight="1" x14ac:dyDescent="0.35">
      <c r="C15" s="37" t="s">
        <v>28</v>
      </c>
      <c r="D15" s="34"/>
      <c r="E15" s="19"/>
      <c r="F15" s="19"/>
      <c r="G15" s="19"/>
      <c r="H15" s="23">
        <f>SUM(H7:H14)</f>
        <v>22625</v>
      </c>
      <c r="I15" s="4">
        <f t="shared" si="1"/>
        <v>6787.5</v>
      </c>
      <c r="J15" s="4">
        <f t="shared" si="2"/>
        <v>15837.499999999998</v>
      </c>
      <c r="K15" s="3"/>
      <c r="L15" s="3"/>
      <c r="M15" s="2"/>
    </row>
    <row r="16" spans="3:15" x14ac:dyDescent="0.35">
      <c r="C16" s="38"/>
      <c r="D16" s="19"/>
      <c r="E16" s="19"/>
      <c r="F16" s="19"/>
      <c r="G16" s="19"/>
      <c r="H16" s="23"/>
      <c r="I16" s="19"/>
      <c r="J16" s="19"/>
      <c r="O16" t="s">
        <v>33</v>
      </c>
    </row>
    <row r="17" spans="1:12" ht="15" customHeight="1" x14ac:dyDescent="0.35">
      <c r="C17" s="131" t="s">
        <v>31</v>
      </c>
      <c r="D17" s="132"/>
      <c r="E17" s="132"/>
      <c r="F17" s="132"/>
      <c r="G17" s="132"/>
      <c r="H17" s="132"/>
      <c r="I17" s="132"/>
      <c r="J17" s="133"/>
    </row>
    <row r="18" spans="1:12" x14ac:dyDescent="0.35">
      <c r="C18" s="19" t="s">
        <v>17</v>
      </c>
      <c r="D18" s="39" t="s">
        <v>42</v>
      </c>
      <c r="E18" s="17">
        <v>200</v>
      </c>
      <c r="F18" s="17">
        <v>15</v>
      </c>
      <c r="G18" s="17">
        <v>1</v>
      </c>
      <c r="H18" s="18">
        <f>E18*F18*G18</f>
        <v>3000</v>
      </c>
      <c r="I18" s="6">
        <f t="shared" ref="I18:I22" si="3">H18*0.3</f>
        <v>900</v>
      </c>
      <c r="J18" s="6">
        <f t="shared" ref="J18:J22" si="4">H18*0.7</f>
        <v>2100</v>
      </c>
      <c r="K18" s="3"/>
      <c r="L18" s="3"/>
    </row>
    <row r="19" spans="1:12" ht="29" x14ac:dyDescent="0.35">
      <c r="C19" s="40" t="s">
        <v>39</v>
      </c>
      <c r="D19" s="19"/>
      <c r="E19" s="17">
        <v>100</v>
      </c>
      <c r="F19" s="17">
        <v>5</v>
      </c>
      <c r="G19" s="17">
        <v>15</v>
      </c>
      <c r="H19" s="18">
        <f t="shared" ref="H19:H21" si="5">E19*F19*G19</f>
        <v>7500</v>
      </c>
      <c r="I19" s="6">
        <f t="shared" si="3"/>
        <v>2250</v>
      </c>
      <c r="J19" s="6">
        <f t="shared" si="4"/>
        <v>5250</v>
      </c>
      <c r="K19" s="3"/>
      <c r="L19" s="3"/>
    </row>
    <row r="20" spans="1:12" ht="58" x14ac:dyDescent="0.35">
      <c r="C20" s="15" t="s">
        <v>41</v>
      </c>
      <c r="D20" s="16" t="s">
        <v>43</v>
      </c>
      <c r="E20" s="17">
        <v>1000</v>
      </c>
      <c r="F20" s="17">
        <v>1</v>
      </c>
      <c r="G20" s="17">
        <v>15</v>
      </c>
      <c r="H20" s="18">
        <f t="shared" si="5"/>
        <v>15000</v>
      </c>
      <c r="I20" s="6">
        <f t="shared" si="3"/>
        <v>4500</v>
      </c>
      <c r="J20" s="6">
        <f t="shared" si="4"/>
        <v>10500</v>
      </c>
      <c r="K20" s="3"/>
      <c r="L20" s="3"/>
    </row>
    <row r="21" spans="1:12" x14ac:dyDescent="0.35">
      <c r="C21" s="19" t="s">
        <v>18</v>
      </c>
      <c r="D21" s="19"/>
      <c r="E21" s="17">
        <v>750</v>
      </c>
      <c r="F21" s="17">
        <v>15</v>
      </c>
      <c r="G21" s="17">
        <v>1</v>
      </c>
      <c r="H21" s="18">
        <f t="shared" si="5"/>
        <v>11250</v>
      </c>
      <c r="I21" s="6">
        <f t="shared" si="3"/>
        <v>3375</v>
      </c>
      <c r="J21" s="6">
        <f t="shared" si="4"/>
        <v>7874.9999999999991</v>
      </c>
      <c r="K21" s="3"/>
      <c r="L21" s="3"/>
    </row>
    <row r="22" spans="1:12" x14ac:dyDescent="0.35">
      <c r="C22" s="38" t="s">
        <v>7</v>
      </c>
      <c r="D22" s="19"/>
      <c r="E22" s="17"/>
      <c r="F22" s="17"/>
      <c r="G22" s="17"/>
      <c r="H22" s="23">
        <f>SUM(H18:H21)</f>
        <v>36750</v>
      </c>
      <c r="I22" s="7">
        <f t="shared" si="3"/>
        <v>11025</v>
      </c>
      <c r="J22" s="7">
        <f t="shared" si="4"/>
        <v>25725</v>
      </c>
      <c r="K22" s="3"/>
      <c r="L22" s="3"/>
    </row>
    <row r="23" spans="1:12" x14ac:dyDescent="0.35">
      <c r="C23" s="38"/>
      <c r="D23" s="19"/>
      <c r="E23" s="19"/>
      <c r="F23" s="19"/>
      <c r="G23" s="19"/>
      <c r="H23" s="23"/>
      <c r="I23" s="19"/>
      <c r="J23" s="19"/>
      <c r="K23" s="3"/>
      <c r="L23" s="3"/>
    </row>
    <row r="24" spans="1:12" ht="15" customHeight="1" x14ac:dyDescent="0.35">
      <c r="C24" s="131" t="s">
        <v>40</v>
      </c>
      <c r="D24" s="132"/>
      <c r="E24" s="132"/>
      <c r="F24" s="132"/>
      <c r="G24" s="132"/>
      <c r="H24" s="132"/>
      <c r="I24" s="132"/>
      <c r="J24" s="133"/>
      <c r="K24" s="3"/>
      <c r="L24" s="3"/>
    </row>
    <row r="25" spans="1:12" ht="43.5" customHeight="1" x14ac:dyDescent="0.35">
      <c r="A25" t="s">
        <v>55</v>
      </c>
      <c r="C25" s="19" t="s">
        <v>8</v>
      </c>
      <c r="D25" s="39" t="s">
        <v>57</v>
      </c>
      <c r="E25" s="17">
        <v>35</v>
      </c>
      <c r="F25" s="17">
        <v>8</v>
      </c>
      <c r="G25" s="47">
        <v>480</v>
      </c>
      <c r="H25" s="18">
        <f>E25*F25*G25</f>
        <v>134400</v>
      </c>
      <c r="I25" s="6">
        <f t="shared" ref="I25:I31" si="6">H25*0.3</f>
        <v>40320</v>
      </c>
      <c r="J25" s="6">
        <f t="shared" ref="J25:J31" si="7">H25*0.7</f>
        <v>94080</v>
      </c>
      <c r="K25" s="3"/>
      <c r="L25" s="3"/>
    </row>
    <row r="26" spans="1:12" ht="39" x14ac:dyDescent="0.35">
      <c r="C26" s="19" t="s">
        <v>9</v>
      </c>
      <c r="D26" s="39" t="s">
        <v>58</v>
      </c>
      <c r="E26" s="17">
        <v>500</v>
      </c>
      <c r="F26" s="17">
        <v>3</v>
      </c>
      <c r="G26" s="17">
        <v>1</v>
      </c>
      <c r="H26" s="18">
        <f t="shared" ref="H26:H30" si="8">E26*F26*G26</f>
        <v>1500</v>
      </c>
      <c r="I26" s="6">
        <f t="shared" si="6"/>
        <v>450</v>
      </c>
      <c r="J26" s="6">
        <f t="shared" si="7"/>
        <v>1050</v>
      </c>
      <c r="K26" s="3"/>
      <c r="L26" s="3"/>
    </row>
    <row r="27" spans="1:12" x14ac:dyDescent="0.35">
      <c r="B27" t="s">
        <v>56</v>
      </c>
      <c r="C27" s="19" t="s">
        <v>10</v>
      </c>
      <c r="D27" s="19"/>
      <c r="E27" s="17">
        <v>1000</v>
      </c>
      <c r="F27" s="17">
        <v>3</v>
      </c>
      <c r="G27" s="17">
        <v>1</v>
      </c>
      <c r="H27" s="18">
        <f t="shared" si="8"/>
        <v>3000</v>
      </c>
      <c r="I27" s="6">
        <f t="shared" si="6"/>
        <v>900</v>
      </c>
      <c r="J27" s="6">
        <f t="shared" si="7"/>
        <v>2100</v>
      </c>
      <c r="K27" s="3"/>
      <c r="L27" s="3"/>
    </row>
    <row r="28" spans="1:12" x14ac:dyDescent="0.35">
      <c r="C28" s="19" t="s">
        <v>11</v>
      </c>
      <c r="D28" s="19"/>
      <c r="E28" s="17">
        <v>500</v>
      </c>
      <c r="F28" s="17">
        <v>8</v>
      </c>
      <c r="G28" s="17">
        <v>1</v>
      </c>
      <c r="H28" s="18">
        <f t="shared" si="8"/>
        <v>4000</v>
      </c>
      <c r="I28" s="6">
        <f t="shared" si="6"/>
        <v>1200</v>
      </c>
      <c r="J28" s="6">
        <f t="shared" si="7"/>
        <v>2800</v>
      </c>
      <c r="K28" s="3"/>
      <c r="L28" s="3"/>
    </row>
    <row r="29" spans="1:12" x14ac:dyDescent="0.35">
      <c r="C29" s="19" t="s">
        <v>46</v>
      </c>
      <c r="D29" s="19"/>
      <c r="E29" s="17">
        <v>500</v>
      </c>
      <c r="F29" s="17">
        <v>8</v>
      </c>
      <c r="G29" s="17">
        <v>1</v>
      </c>
      <c r="H29" s="18">
        <f t="shared" si="8"/>
        <v>4000</v>
      </c>
      <c r="I29" s="6">
        <f t="shared" si="6"/>
        <v>1200</v>
      </c>
      <c r="J29" s="6">
        <f t="shared" si="7"/>
        <v>2800</v>
      </c>
      <c r="K29" s="3"/>
      <c r="L29" s="3"/>
    </row>
    <row r="30" spans="1:12" ht="47.25" customHeight="1" x14ac:dyDescent="0.35">
      <c r="C30" s="14" t="s">
        <v>12</v>
      </c>
      <c r="D30" s="39" t="s">
        <v>59</v>
      </c>
      <c r="E30" s="17">
        <v>300</v>
      </c>
      <c r="F30" s="17">
        <v>8</v>
      </c>
      <c r="G30" s="17">
        <v>1</v>
      </c>
      <c r="H30" s="18">
        <f t="shared" si="8"/>
        <v>2400</v>
      </c>
      <c r="I30" s="6">
        <f t="shared" si="6"/>
        <v>720</v>
      </c>
      <c r="J30" s="6">
        <f t="shared" si="7"/>
        <v>1680</v>
      </c>
      <c r="K30" s="3"/>
      <c r="L30" s="3"/>
    </row>
    <row r="31" spans="1:12" x14ac:dyDescent="0.35">
      <c r="C31" s="22" t="s">
        <v>13</v>
      </c>
      <c r="D31" s="19"/>
      <c r="E31" s="17"/>
      <c r="F31" s="17"/>
      <c r="G31" s="17"/>
      <c r="H31" s="23">
        <f>SUM(H25:H30)</f>
        <v>149300</v>
      </c>
      <c r="I31" s="7">
        <f t="shared" si="6"/>
        <v>44790</v>
      </c>
      <c r="J31" s="7">
        <f t="shared" si="7"/>
        <v>104510</v>
      </c>
      <c r="K31" s="3"/>
      <c r="L31" s="3"/>
    </row>
    <row r="32" spans="1:12" x14ac:dyDescent="0.35">
      <c r="C32" s="38"/>
      <c r="D32" s="19"/>
      <c r="E32" s="17"/>
      <c r="F32" s="17"/>
      <c r="G32" s="17"/>
      <c r="H32" s="23"/>
      <c r="I32" s="17"/>
      <c r="J32" s="17"/>
      <c r="K32" s="3"/>
      <c r="L32" s="3"/>
    </row>
    <row r="33" spans="3:12" x14ac:dyDescent="0.35">
      <c r="C33" s="131" t="s">
        <v>45</v>
      </c>
      <c r="D33" s="132"/>
      <c r="E33" s="132"/>
      <c r="F33" s="132"/>
      <c r="G33" s="132"/>
      <c r="H33" s="132"/>
      <c r="I33" s="132"/>
      <c r="J33" s="133"/>
      <c r="K33" s="3"/>
      <c r="L33" s="3"/>
    </row>
    <row r="34" spans="3:12" x14ac:dyDescent="0.35">
      <c r="C34" s="19" t="s">
        <v>9</v>
      </c>
      <c r="D34" s="19" t="s">
        <v>44</v>
      </c>
      <c r="E34" s="17">
        <v>500</v>
      </c>
      <c r="F34" s="17">
        <v>15</v>
      </c>
      <c r="G34" s="17">
        <v>1</v>
      </c>
      <c r="H34" s="18">
        <f>E34*F34*G34</f>
        <v>7500</v>
      </c>
      <c r="I34" s="6">
        <f t="shared" ref="I34:I36" si="9">H34*0.3</f>
        <v>2250</v>
      </c>
      <c r="J34" s="6">
        <f t="shared" ref="J34:J36" si="10">H34*0.7</f>
        <v>5250</v>
      </c>
      <c r="K34" s="3"/>
      <c r="L34" s="3"/>
    </row>
    <row r="35" spans="3:12" ht="30.75" customHeight="1" x14ac:dyDescent="0.35">
      <c r="C35" s="19" t="s">
        <v>8</v>
      </c>
      <c r="D35" s="15" t="s">
        <v>52</v>
      </c>
      <c r="E35" s="17">
        <v>35</v>
      </c>
      <c r="F35" s="17">
        <v>15</v>
      </c>
      <c r="G35" s="47">
        <v>375</v>
      </c>
      <c r="H35" s="18">
        <f>E35*F35*G35</f>
        <v>196875</v>
      </c>
      <c r="I35" s="6">
        <f t="shared" si="9"/>
        <v>59062.5</v>
      </c>
      <c r="J35" s="6">
        <f t="shared" si="10"/>
        <v>137812.5</v>
      </c>
      <c r="K35" s="3"/>
      <c r="L35" s="3"/>
    </row>
    <row r="36" spans="3:12" x14ac:dyDescent="0.35">
      <c r="C36" s="22" t="s">
        <v>21</v>
      </c>
      <c r="D36" s="19"/>
      <c r="E36" s="17"/>
      <c r="F36" s="17"/>
      <c r="G36" s="17"/>
      <c r="H36" s="23">
        <f>SUM(H34:H35)</f>
        <v>204375</v>
      </c>
      <c r="I36" s="7">
        <f t="shared" si="9"/>
        <v>61312.5</v>
      </c>
      <c r="J36" s="7">
        <f t="shared" si="10"/>
        <v>143062.5</v>
      </c>
      <c r="K36" s="3"/>
      <c r="L36" s="3"/>
    </row>
    <row r="37" spans="3:12" x14ac:dyDescent="0.35">
      <c r="C37" s="38"/>
      <c r="D37" s="19"/>
      <c r="E37" s="19"/>
      <c r="F37" s="19"/>
      <c r="G37" s="19"/>
      <c r="H37" s="23"/>
      <c r="I37" s="19"/>
      <c r="J37" s="19"/>
      <c r="K37" s="3"/>
      <c r="L37" s="3"/>
    </row>
    <row r="38" spans="3:12" ht="15" customHeight="1" x14ac:dyDescent="0.35">
      <c r="C38" s="131" t="s">
        <v>32</v>
      </c>
      <c r="D38" s="132"/>
      <c r="E38" s="132"/>
      <c r="F38" s="132"/>
      <c r="G38" s="132"/>
      <c r="H38" s="132"/>
      <c r="I38" s="132"/>
      <c r="J38" s="133"/>
      <c r="K38" s="3"/>
      <c r="L38" s="3"/>
    </row>
    <row r="39" spans="3:12" ht="15" customHeight="1" x14ac:dyDescent="0.35">
      <c r="C39" s="19" t="s">
        <v>8</v>
      </c>
      <c r="D39" s="21" t="s">
        <v>47</v>
      </c>
      <c r="E39" s="17">
        <v>35</v>
      </c>
      <c r="F39" s="17">
        <v>2</v>
      </c>
      <c r="G39" s="17">
        <v>20</v>
      </c>
      <c r="H39" s="18">
        <f>E39*F39*G39</f>
        <v>1400</v>
      </c>
      <c r="I39" s="6">
        <f t="shared" ref="I39:I46" si="11">H39*0.3</f>
        <v>420</v>
      </c>
      <c r="J39" s="6">
        <f t="shared" ref="J39:J46" si="12">H39*0.7</f>
        <v>979.99999999999989</v>
      </c>
      <c r="K39" s="3"/>
      <c r="L39" s="3"/>
    </row>
    <row r="40" spans="3:12" ht="49.5" customHeight="1" x14ac:dyDescent="0.35">
      <c r="C40" s="19" t="s">
        <v>20</v>
      </c>
      <c r="D40" s="20" t="s">
        <v>48</v>
      </c>
      <c r="E40" s="17">
        <v>250</v>
      </c>
      <c r="F40" s="17">
        <v>1</v>
      </c>
      <c r="G40" s="17">
        <v>20</v>
      </c>
      <c r="H40" s="18">
        <f t="shared" ref="H40:H45" si="13">E40*F40*G40</f>
        <v>5000</v>
      </c>
      <c r="I40" s="6">
        <f t="shared" si="11"/>
        <v>1500</v>
      </c>
      <c r="J40" s="6">
        <f t="shared" si="12"/>
        <v>3500</v>
      </c>
      <c r="K40" s="3"/>
      <c r="L40" s="3"/>
    </row>
    <row r="41" spans="3:12" ht="33.75" customHeight="1" x14ac:dyDescent="0.35">
      <c r="C41" s="15" t="s">
        <v>49</v>
      </c>
      <c r="D41" s="21"/>
      <c r="E41" s="17">
        <v>3000</v>
      </c>
      <c r="F41" s="17">
        <v>1</v>
      </c>
      <c r="G41" s="17">
        <v>1</v>
      </c>
      <c r="H41" s="18">
        <f t="shared" si="13"/>
        <v>3000</v>
      </c>
      <c r="I41" s="6">
        <f t="shared" si="11"/>
        <v>900</v>
      </c>
      <c r="J41" s="6">
        <f t="shared" si="12"/>
        <v>2100</v>
      </c>
      <c r="K41" s="3"/>
      <c r="L41" s="3"/>
    </row>
    <row r="42" spans="3:12" ht="15" customHeight="1" x14ac:dyDescent="0.35">
      <c r="C42" s="19" t="s">
        <v>9</v>
      </c>
      <c r="D42" s="21"/>
      <c r="E42" s="17">
        <v>500</v>
      </c>
      <c r="F42" s="17">
        <v>1</v>
      </c>
      <c r="G42" s="17">
        <v>1</v>
      </c>
      <c r="H42" s="18">
        <f t="shared" si="13"/>
        <v>500</v>
      </c>
      <c r="I42" s="6">
        <f t="shared" si="11"/>
        <v>150</v>
      </c>
      <c r="J42" s="6">
        <f t="shared" si="12"/>
        <v>350</v>
      </c>
      <c r="K42" s="3"/>
      <c r="L42" s="3"/>
    </row>
    <row r="43" spans="3:12" ht="36" customHeight="1" x14ac:dyDescent="0.35">
      <c r="C43" s="15" t="s">
        <v>15</v>
      </c>
      <c r="D43" s="21"/>
      <c r="E43" s="17">
        <v>100</v>
      </c>
      <c r="F43" s="17">
        <v>1</v>
      </c>
      <c r="G43" s="17">
        <v>30</v>
      </c>
      <c r="H43" s="18">
        <f t="shared" si="13"/>
        <v>3000</v>
      </c>
      <c r="I43" s="6">
        <f t="shared" si="11"/>
        <v>900</v>
      </c>
      <c r="J43" s="6">
        <f t="shared" si="12"/>
        <v>2100</v>
      </c>
      <c r="K43" s="3"/>
      <c r="L43" s="3"/>
    </row>
    <row r="44" spans="3:12" ht="15" customHeight="1" x14ac:dyDescent="0.35">
      <c r="C44" s="19" t="s">
        <v>16</v>
      </c>
      <c r="D44" s="21"/>
      <c r="E44" s="17">
        <v>500</v>
      </c>
      <c r="F44" s="17">
        <v>1</v>
      </c>
      <c r="G44" s="17">
        <v>2</v>
      </c>
      <c r="H44" s="18">
        <f t="shared" si="13"/>
        <v>1000</v>
      </c>
      <c r="I44" s="6">
        <f t="shared" si="11"/>
        <v>300</v>
      </c>
      <c r="J44" s="6">
        <f t="shared" si="12"/>
        <v>700</v>
      </c>
      <c r="K44" s="3"/>
      <c r="L44" s="3"/>
    </row>
    <row r="45" spans="3:12" ht="15" customHeight="1" x14ac:dyDescent="0.35">
      <c r="C45" s="19" t="s">
        <v>26</v>
      </c>
      <c r="D45" s="21" t="s">
        <v>50</v>
      </c>
      <c r="E45" s="17">
        <v>300</v>
      </c>
      <c r="F45" s="17">
        <v>1</v>
      </c>
      <c r="G45" s="17">
        <v>15</v>
      </c>
      <c r="H45" s="18">
        <f t="shared" si="13"/>
        <v>4500</v>
      </c>
      <c r="I45" s="6">
        <f t="shared" si="11"/>
        <v>1350</v>
      </c>
      <c r="J45" s="6">
        <f t="shared" si="12"/>
        <v>3150</v>
      </c>
      <c r="K45" s="3"/>
      <c r="L45" s="3"/>
    </row>
    <row r="46" spans="3:12" ht="15" customHeight="1" x14ac:dyDescent="0.35">
      <c r="C46" s="22" t="s">
        <v>28</v>
      </c>
      <c r="D46" s="21" t="s">
        <v>6</v>
      </c>
      <c r="E46" s="19"/>
      <c r="F46" s="19"/>
      <c r="G46" s="19"/>
      <c r="H46" s="23">
        <f>SUM(H39:H45)</f>
        <v>18400</v>
      </c>
      <c r="I46" s="4">
        <f t="shared" si="11"/>
        <v>5520</v>
      </c>
      <c r="J46" s="4">
        <f t="shared" si="12"/>
        <v>12880</v>
      </c>
      <c r="K46" s="3"/>
      <c r="L46" s="3"/>
    </row>
    <row r="47" spans="3:12" ht="15" customHeight="1" x14ac:dyDescent="0.35">
      <c r="C47" s="22"/>
      <c r="D47" s="21"/>
      <c r="E47" s="19"/>
      <c r="F47" s="19"/>
      <c r="G47" s="19"/>
      <c r="H47" s="23"/>
      <c r="I47" s="21"/>
      <c r="J47" s="21"/>
      <c r="K47" s="3"/>
      <c r="L47" s="3"/>
    </row>
    <row r="48" spans="3:12" ht="15" customHeight="1" x14ac:dyDescent="0.35">
      <c r="C48" s="131" t="s">
        <v>51</v>
      </c>
      <c r="D48" s="132"/>
      <c r="E48" s="132"/>
      <c r="F48" s="132"/>
      <c r="G48" s="132"/>
      <c r="H48" s="132"/>
      <c r="I48" s="132"/>
      <c r="J48" s="133"/>
      <c r="K48" s="3"/>
      <c r="L48" s="3"/>
    </row>
    <row r="49" spans="3:12" x14ac:dyDescent="0.35">
      <c r="C49" s="41" t="s">
        <v>8</v>
      </c>
      <c r="D49" s="19"/>
      <c r="E49" s="17">
        <v>35</v>
      </c>
      <c r="F49" s="17">
        <v>2</v>
      </c>
      <c r="G49" s="17">
        <v>15</v>
      </c>
      <c r="H49" s="18">
        <f>E49*F49*G49</f>
        <v>1050</v>
      </c>
      <c r="I49" s="6">
        <f>H49*0.3</f>
        <v>315</v>
      </c>
      <c r="J49" s="6">
        <f t="shared" ref="J49:J56" si="14">H49*0.7</f>
        <v>735</v>
      </c>
      <c r="K49" s="3"/>
      <c r="L49" s="3"/>
    </row>
    <row r="50" spans="3:12" x14ac:dyDescent="0.35">
      <c r="C50" s="41" t="s">
        <v>20</v>
      </c>
      <c r="D50" s="19"/>
      <c r="E50" s="17">
        <v>250</v>
      </c>
      <c r="F50" s="17">
        <v>1</v>
      </c>
      <c r="G50" s="17">
        <v>15</v>
      </c>
      <c r="H50" s="18">
        <f t="shared" ref="H50:H55" si="15">E50*F50*G50</f>
        <v>3750</v>
      </c>
      <c r="I50" s="6">
        <f t="shared" ref="I50:I56" si="16">H50*0.3</f>
        <v>1125</v>
      </c>
      <c r="J50" s="6">
        <f t="shared" si="14"/>
        <v>2625</v>
      </c>
      <c r="K50" s="3"/>
      <c r="L50" s="3"/>
    </row>
    <row r="51" spans="3:12" x14ac:dyDescent="0.35">
      <c r="C51" s="41" t="s">
        <v>14</v>
      </c>
      <c r="D51" s="19"/>
      <c r="E51" s="17">
        <v>3000</v>
      </c>
      <c r="F51" s="17">
        <v>1</v>
      </c>
      <c r="G51" s="17">
        <v>1</v>
      </c>
      <c r="H51" s="18">
        <f t="shared" si="15"/>
        <v>3000</v>
      </c>
      <c r="I51" s="6">
        <f t="shared" si="16"/>
        <v>900</v>
      </c>
      <c r="J51" s="6">
        <f t="shared" si="14"/>
        <v>2100</v>
      </c>
      <c r="K51" s="3"/>
      <c r="L51" s="3"/>
    </row>
    <row r="52" spans="3:12" x14ac:dyDescent="0.35">
      <c r="C52" s="19" t="s">
        <v>9</v>
      </c>
      <c r="D52" s="19"/>
      <c r="E52" s="17">
        <v>500</v>
      </c>
      <c r="F52" s="17">
        <v>1</v>
      </c>
      <c r="G52" s="17">
        <v>1</v>
      </c>
      <c r="H52" s="18">
        <f t="shared" si="15"/>
        <v>500</v>
      </c>
      <c r="I52" s="6">
        <f t="shared" si="16"/>
        <v>150</v>
      </c>
      <c r="J52" s="6">
        <f t="shared" si="14"/>
        <v>350</v>
      </c>
      <c r="K52" s="3"/>
      <c r="L52" s="3"/>
    </row>
    <row r="53" spans="3:12" ht="12.75" customHeight="1" x14ac:dyDescent="0.35">
      <c r="C53" s="15" t="s">
        <v>15</v>
      </c>
      <c r="D53" s="19"/>
      <c r="E53" s="17">
        <v>100</v>
      </c>
      <c r="F53" s="17">
        <v>1</v>
      </c>
      <c r="G53" s="17">
        <v>15</v>
      </c>
      <c r="H53" s="18">
        <f t="shared" si="15"/>
        <v>1500</v>
      </c>
      <c r="I53" s="6">
        <f t="shared" si="16"/>
        <v>450</v>
      </c>
      <c r="J53" s="6">
        <f t="shared" si="14"/>
        <v>1050</v>
      </c>
      <c r="K53" s="3"/>
      <c r="L53" s="3"/>
    </row>
    <row r="54" spans="3:12" x14ac:dyDescent="0.35">
      <c r="C54" s="19" t="s">
        <v>16</v>
      </c>
      <c r="D54" s="19"/>
      <c r="E54" s="17">
        <v>500</v>
      </c>
      <c r="F54" s="17">
        <v>1</v>
      </c>
      <c r="G54" s="17">
        <v>2</v>
      </c>
      <c r="H54" s="18">
        <f t="shared" si="15"/>
        <v>1000</v>
      </c>
      <c r="I54" s="6">
        <f t="shared" si="16"/>
        <v>300</v>
      </c>
      <c r="J54" s="6">
        <f t="shared" si="14"/>
        <v>700</v>
      </c>
      <c r="K54" s="3"/>
      <c r="L54" s="3"/>
    </row>
    <row r="55" spans="3:12" x14ac:dyDescent="0.35">
      <c r="C55" s="19" t="s">
        <v>26</v>
      </c>
      <c r="D55" s="19"/>
      <c r="E55" s="17">
        <v>300</v>
      </c>
      <c r="F55" s="17">
        <v>1</v>
      </c>
      <c r="G55" s="17">
        <v>15</v>
      </c>
      <c r="H55" s="18">
        <f t="shared" si="15"/>
        <v>4500</v>
      </c>
      <c r="I55" s="6">
        <f t="shared" si="16"/>
        <v>1350</v>
      </c>
      <c r="J55" s="6">
        <f t="shared" si="14"/>
        <v>3150</v>
      </c>
      <c r="K55" s="3"/>
      <c r="L55" s="3"/>
    </row>
    <row r="56" spans="3:12" ht="15.5" x14ac:dyDescent="0.35">
      <c r="C56" s="22" t="s">
        <v>19</v>
      </c>
      <c r="D56" s="19"/>
      <c r="E56" s="19"/>
      <c r="F56" s="19"/>
      <c r="G56" s="19"/>
      <c r="H56" s="23">
        <f>SUM(H49:H55)</f>
        <v>15300</v>
      </c>
      <c r="I56" s="4">
        <f t="shared" si="16"/>
        <v>4590</v>
      </c>
      <c r="J56" s="4">
        <f t="shared" si="14"/>
        <v>10710</v>
      </c>
      <c r="K56" s="3"/>
      <c r="L56" s="3"/>
    </row>
    <row r="57" spans="3:12" x14ac:dyDescent="0.35">
      <c r="C57" s="19"/>
      <c r="D57" s="19"/>
      <c r="E57" s="19"/>
      <c r="F57" s="19"/>
      <c r="G57" s="19"/>
      <c r="H57" s="19"/>
      <c r="I57" s="19"/>
      <c r="J57" s="19"/>
      <c r="K57" s="3"/>
      <c r="L57" s="3"/>
    </row>
    <row r="58" spans="3:12" ht="15" customHeight="1" x14ac:dyDescent="0.35">
      <c r="C58" s="131" t="s">
        <v>22</v>
      </c>
      <c r="D58" s="132"/>
      <c r="E58" s="132"/>
      <c r="F58" s="132"/>
      <c r="G58" s="132"/>
      <c r="H58" s="132"/>
      <c r="I58" s="132"/>
      <c r="J58" s="133"/>
      <c r="K58" s="3"/>
      <c r="L58" s="3"/>
    </row>
    <row r="59" spans="3:12" x14ac:dyDescent="0.35">
      <c r="C59" s="42" t="s">
        <v>23</v>
      </c>
      <c r="D59" s="19"/>
      <c r="E59" s="17">
        <v>2</v>
      </c>
      <c r="F59" s="17">
        <v>2</v>
      </c>
      <c r="G59" s="17">
        <v>2500</v>
      </c>
      <c r="H59" s="18">
        <f>G59*F59*E59</f>
        <v>10000</v>
      </c>
      <c r="I59" s="6">
        <f t="shared" ref="I59:I62" si="17">H59*0.3</f>
        <v>3000</v>
      </c>
      <c r="J59" s="6">
        <f t="shared" ref="J59:J62" si="18">H59*0.7</f>
        <v>7000</v>
      </c>
      <c r="K59" s="3"/>
      <c r="L59" s="3"/>
    </row>
    <row r="60" spans="3:12" x14ac:dyDescent="0.35">
      <c r="C60" s="42" t="s">
        <v>24</v>
      </c>
      <c r="D60" s="19"/>
      <c r="E60" s="17">
        <v>15</v>
      </c>
      <c r="F60" s="17">
        <v>1</v>
      </c>
      <c r="G60" s="17">
        <v>500</v>
      </c>
      <c r="H60" s="18">
        <f t="shared" ref="H60:H61" si="19">G60*F60*E60</f>
        <v>7500</v>
      </c>
      <c r="I60" s="6">
        <f t="shared" si="17"/>
        <v>2250</v>
      </c>
      <c r="J60" s="6">
        <f t="shared" si="18"/>
        <v>5250</v>
      </c>
      <c r="K60" s="3"/>
      <c r="L60" s="3"/>
    </row>
    <row r="61" spans="3:12" x14ac:dyDescent="0.35">
      <c r="C61" s="42" t="s">
        <v>25</v>
      </c>
      <c r="D61" s="19"/>
      <c r="E61" s="17">
        <v>30</v>
      </c>
      <c r="F61" s="17">
        <v>1</v>
      </c>
      <c r="G61" s="17">
        <v>200</v>
      </c>
      <c r="H61" s="18">
        <f t="shared" si="19"/>
        <v>6000</v>
      </c>
      <c r="I61" s="6">
        <f t="shared" si="17"/>
        <v>1800</v>
      </c>
      <c r="J61" s="6">
        <f t="shared" si="18"/>
        <v>4200</v>
      </c>
      <c r="K61" s="3"/>
      <c r="L61" s="3"/>
    </row>
    <row r="62" spans="3:12" x14ac:dyDescent="0.35">
      <c r="C62" s="22"/>
      <c r="D62" s="19"/>
      <c r="E62" s="17"/>
      <c r="F62" s="17"/>
      <c r="G62" s="17"/>
      <c r="H62" s="23">
        <f>SUM(H59:H61)</f>
        <v>23500</v>
      </c>
      <c r="I62" s="6">
        <f t="shared" si="17"/>
        <v>7050</v>
      </c>
      <c r="J62" s="6">
        <f t="shared" si="18"/>
        <v>16450</v>
      </c>
      <c r="K62" s="3"/>
      <c r="L62" s="3"/>
    </row>
    <row r="63" spans="3:12" ht="18.5" x14ac:dyDescent="0.35">
      <c r="C63" s="43" t="s">
        <v>27</v>
      </c>
      <c r="D63" s="43"/>
      <c r="E63" s="43"/>
      <c r="F63" s="43"/>
      <c r="G63" s="43"/>
      <c r="H63" s="44">
        <f>H15+H22+H31+H36+H46+H56+H62</f>
        <v>470250</v>
      </c>
      <c r="I63" s="44">
        <f>H63*30%</f>
        <v>141075</v>
      </c>
      <c r="J63" s="4">
        <f>H63*0.7</f>
        <v>329175</v>
      </c>
      <c r="K63" s="3"/>
      <c r="L63" s="3"/>
    </row>
    <row r="64" spans="3:12" x14ac:dyDescent="0.35">
      <c r="C64" s="45"/>
      <c r="D64" s="45"/>
      <c r="E64" s="45"/>
      <c r="F64" s="45"/>
      <c r="G64" s="45"/>
      <c r="H64" s="45"/>
      <c r="I64" s="46"/>
      <c r="J64" s="45"/>
    </row>
    <row r="65" spans="3:10" x14ac:dyDescent="0.35">
      <c r="C65" s="45"/>
      <c r="D65" s="45"/>
      <c r="E65" s="45"/>
      <c r="F65" s="45"/>
      <c r="G65" s="45"/>
      <c r="H65" s="45"/>
      <c r="I65" s="46"/>
      <c r="J65" s="45"/>
    </row>
    <row r="66" spans="3:10" x14ac:dyDescent="0.35">
      <c r="C66" s="45" t="s">
        <v>53</v>
      </c>
      <c r="D66" s="45"/>
      <c r="E66" s="45"/>
      <c r="F66" s="45"/>
      <c r="G66" s="45"/>
      <c r="H66" s="45"/>
      <c r="I66" s="45"/>
      <c r="J66" s="45"/>
    </row>
    <row r="67" spans="3:10" x14ac:dyDescent="0.35">
      <c r="C67" s="45"/>
      <c r="D67" s="45"/>
      <c r="E67" s="45"/>
      <c r="F67" s="45"/>
      <c r="G67" s="45"/>
      <c r="H67" s="45"/>
      <c r="I67" s="45"/>
      <c r="J67" s="45"/>
    </row>
    <row r="68" spans="3:10" x14ac:dyDescent="0.35">
      <c r="C68" s="45"/>
      <c r="D68" s="45"/>
      <c r="E68" s="45"/>
      <c r="F68" s="45"/>
      <c r="G68" s="45"/>
      <c r="H68" s="45"/>
      <c r="I68" s="45"/>
      <c r="J68" s="45"/>
    </row>
    <row r="69" spans="3:10" x14ac:dyDescent="0.35">
      <c r="C69" s="45"/>
      <c r="D69" s="45"/>
      <c r="E69" s="45"/>
      <c r="F69" s="45"/>
      <c r="G69" s="45"/>
      <c r="H69" s="45"/>
      <c r="I69" s="45"/>
      <c r="J69" s="45"/>
    </row>
    <row r="70" spans="3:10" x14ac:dyDescent="0.35">
      <c r="C70" s="45"/>
      <c r="D70" s="45"/>
      <c r="E70" s="45"/>
      <c r="F70" s="45"/>
      <c r="G70" s="45"/>
      <c r="H70" s="45"/>
      <c r="I70" s="45"/>
      <c r="J70" s="45"/>
    </row>
    <row r="71" spans="3:10" x14ac:dyDescent="0.35">
      <c r="C71" s="45"/>
      <c r="D71" s="45"/>
      <c r="E71" s="45"/>
      <c r="F71" s="45"/>
      <c r="G71" s="45"/>
      <c r="H71" s="45"/>
      <c r="I71" s="45"/>
      <c r="J71" s="45"/>
    </row>
    <row r="72" spans="3:10" x14ac:dyDescent="0.35">
      <c r="C72" s="45"/>
      <c r="D72" s="45"/>
      <c r="E72" s="45"/>
      <c r="F72" s="45"/>
      <c r="G72" s="45"/>
      <c r="H72" s="45"/>
      <c r="I72" s="45"/>
      <c r="J72" s="45"/>
    </row>
    <row r="73" spans="3:10" x14ac:dyDescent="0.35">
      <c r="C73" s="45"/>
      <c r="D73" s="45"/>
      <c r="E73" s="45"/>
      <c r="F73" s="45"/>
      <c r="G73" s="45"/>
      <c r="H73" s="45"/>
      <c r="I73" s="45"/>
      <c r="J73" s="45"/>
    </row>
    <row r="74" spans="3:10" x14ac:dyDescent="0.35">
      <c r="C74" s="45"/>
      <c r="D74" s="45"/>
      <c r="E74" s="45"/>
      <c r="F74" s="45"/>
      <c r="G74" s="45"/>
      <c r="H74" s="45"/>
      <c r="I74" s="45"/>
      <c r="J74" s="45"/>
    </row>
    <row r="75" spans="3:10" x14ac:dyDescent="0.35">
      <c r="C75" s="45"/>
      <c r="D75" s="45"/>
      <c r="E75" s="45"/>
      <c r="F75" s="45"/>
      <c r="G75" s="45"/>
      <c r="H75" s="45"/>
      <c r="I75" s="45"/>
      <c r="J75" s="45"/>
    </row>
    <row r="76" spans="3:10" x14ac:dyDescent="0.35">
      <c r="C76" s="45"/>
      <c r="D76" s="45"/>
      <c r="E76" s="45"/>
      <c r="F76" s="45"/>
      <c r="G76" s="45"/>
      <c r="H76" s="45"/>
      <c r="I76" s="45"/>
      <c r="J76" s="45"/>
    </row>
    <row r="77" spans="3:10" x14ac:dyDescent="0.35">
      <c r="C77" s="45"/>
      <c r="D77" s="45"/>
      <c r="E77" s="45"/>
      <c r="F77" s="45"/>
      <c r="G77" s="45"/>
      <c r="H77" s="45"/>
      <c r="I77" s="45"/>
      <c r="J77" s="45"/>
    </row>
  </sheetData>
  <mergeCells count="8">
    <mergeCell ref="C2:J4"/>
    <mergeCell ref="C58:J58"/>
    <mergeCell ref="C17:J17"/>
    <mergeCell ref="C48:J48"/>
    <mergeCell ref="C6:J6"/>
    <mergeCell ref="C24:J24"/>
    <mergeCell ref="C33:J33"/>
    <mergeCell ref="C38:J38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K3" sqref="K3"/>
    </sheetView>
  </sheetViews>
  <sheetFormatPr defaultColWidth="9.08984375" defaultRowHeight="14.5" x14ac:dyDescent="0.35"/>
  <cols>
    <col min="1" max="1" width="6.90625" style="45" customWidth="1"/>
    <col min="2" max="2" width="36.36328125" style="45" bestFit="1" customWidth="1"/>
    <col min="3" max="3" width="24.81640625" style="45" hidden="1" customWidth="1"/>
    <col min="4" max="4" width="14" style="45" hidden="1" customWidth="1"/>
    <col min="5" max="5" width="11.90625" style="45" hidden="1" customWidth="1"/>
    <col min="6" max="6" width="8.81640625" style="45" hidden="1" customWidth="1"/>
    <col min="7" max="7" width="17.08984375" style="45" customWidth="1"/>
    <col min="8" max="8" width="14.1796875" style="45" bestFit="1" customWidth="1"/>
    <col min="9" max="9" width="16.1796875" style="45" customWidth="1"/>
    <col min="10" max="10" width="9.81640625" style="45" bestFit="1" customWidth="1"/>
    <col min="11" max="16384" width="9.08984375" style="45"/>
  </cols>
  <sheetData>
    <row r="1" spans="1:10" x14ac:dyDescent="0.35">
      <c r="A1" s="45" t="s">
        <v>156</v>
      </c>
    </row>
    <row r="2" spans="1:10" ht="18.5" x14ac:dyDescent="0.35">
      <c r="A2" s="48" t="s">
        <v>155</v>
      </c>
    </row>
    <row r="3" spans="1:10" ht="45" x14ac:dyDescent="0.35">
      <c r="A3" s="49" t="s">
        <v>79</v>
      </c>
      <c r="B3" s="49" t="s">
        <v>0</v>
      </c>
      <c r="C3" s="49" t="s">
        <v>1</v>
      </c>
      <c r="D3" s="49" t="s">
        <v>2</v>
      </c>
      <c r="E3" s="49" t="s">
        <v>3</v>
      </c>
      <c r="F3" s="49" t="s">
        <v>4</v>
      </c>
      <c r="G3" s="49" t="s">
        <v>80</v>
      </c>
      <c r="H3" s="49" t="s">
        <v>85</v>
      </c>
      <c r="I3" s="49" t="s">
        <v>157</v>
      </c>
    </row>
    <row r="4" spans="1:10" ht="43.5" customHeight="1" x14ac:dyDescent="0.35">
      <c r="A4" s="53" t="s">
        <v>142</v>
      </c>
      <c r="B4" s="54" t="s">
        <v>153</v>
      </c>
      <c r="D4" s="55"/>
      <c r="E4" s="55"/>
      <c r="F4" s="55"/>
      <c r="G4" s="56">
        <f>'TrainingPromo events(1A)'!G14</f>
        <v>236400</v>
      </c>
      <c r="H4" s="56">
        <f>'TrainingPromo events(1A)'!H14</f>
        <v>70920</v>
      </c>
      <c r="I4" s="56">
        <f>'TrainingPromo events(1A)'!I14</f>
        <v>165480</v>
      </c>
      <c r="J4" s="60"/>
    </row>
    <row r="5" spans="1:10" ht="41.25" customHeight="1" x14ac:dyDescent="0.35">
      <c r="A5" s="53" t="s">
        <v>143</v>
      </c>
      <c r="B5" s="51" t="s">
        <v>154</v>
      </c>
      <c r="C5" s="52"/>
      <c r="D5" s="52"/>
      <c r="E5" s="52"/>
      <c r="F5" s="52"/>
      <c r="G5" s="57">
        <f>'Demo events (1B)'!G13</f>
        <v>78480</v>
      </c>
      <c r="H5" s="56">
        <f>'Demo events (1B)'!H13</f>
        <v>23544</v>
      </c>
      <c r="I5" s="56">
        <f>'Demo events (1B)'!I13</f>
        <v>54936</v>
      </c>
      <c r="J5" s="60"/>
    </row>
    <row r="6" spans="1:10" ht="42" x14ac:dyDescent="0.35">
      <c r="A6" s="53" t="s">
        <v>145</v>
      </c>
      <c r="B6" s="51" t="s">
        <v>151</v>
      </c>
      <c r="C6" s="52"/>
      <c r="D6" s="52"/>
      <c r="E6" s="52"/>
      <c r="F6" s="52"/>
      <c r="G6" s="57">
        <f>'Logistics Cost (Training+Demo)'!G17</f>
        <v>255600</v>
      </c>
      <c r="H6" s="56">
        <f>'Logistics Cost (Training+Demo)'!H17</f>
        <v>76680</v>
      </c>
      <c r="I6" s="56">
        <f>'Logistics Cost (Training+Demo)'!I17</f>
        <v>178920</v>
      </c>
      <c r="J6" s="60"/>
    </row>
    <row r="7" spans="1:10" ht="42" x14ac:dyDescent="0.35">
      <c r="A7" s="53">
        <v>2</v>
      </c>
      <c r="B7" s="51" t="s">
        <v>152</v>
      </c>
      <c r="C7" s="52"/>
      <c r="D7" s="52"/>
      <c r="E7" s="52"/>
      <c r="F7" s="52"/>
      <c r="G7" s="57">
        <f>'2 Publication Promo materials'!G11</f>
        <v>142400</v>
      </c>
      <c r="H7" s="56">
        <f>'2 Publication Promo materials'!H11</f>
        <v>42720</v>
      </c>
      <c r="I7" s="56">
        <f>'2 Publication Promo materials'!I11</f>
        <v>99680</v>
      </c>
      <c r="J7" s="60"/>
    </row>
    <row r="8" spans="1:10" x14ac:dyDescent="0.35">
      <c r="A8" s="134" t="s">
        <v>78</v>
      </c>
      <c r="B8" s="134"/>
      <c r="C8" s="58"/>
      <c r="D8" s="58"/>
      <c r="E8" s="58"/>
      <c r="F8" s="58"/>
      <c r="G8" s="59">
        <f>SUM(G4:G7)</f>
        <v>712880</v>
      </c>
      <c r="H8" s="59">
        <f>SUM(H4:H7)</f>
        <v>213864</v>
      </c>
      <c r="I8" s="59">
        <f>SUM(I4:I7)</f>
        <v>499016</v>
      </c>
      <c r="J8" s="60"/>
    </row>
    <row r="11" spans="1:10" x14ac:dyDescent="0.35">
      <c r="I11" s="46"/>
    </row>
  </sheetData>
  <mergeCells count="1">
    <mergeCell ref="A8:B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K9" sqref="K9"/>
    </sheetView>
  </sheetViews>
  <sheetFormatPr defaultColWidth="9.08984375" defaultRowHeight="14.5" x14ac:dyDescent="0.35"/>
  <cols>
    <col min="1" max="1" width="7.08984375" style="45" customWidth="1"/>
    <col min="2" max="2" width="22.1796875" style="45" customWidth="1"/>
    <col min="3" max="3" width="32.6328125" style="45" customWidth="1"/>
    <col min="4" max="4" width="7.81640625" style="45" customWidth="1"/>
    <col min="5" max="5" width="7" style="45" customWidth="1"/>
    <col min="6" max="6" width="8.6328125" style="45" customWidth="1"/>
    <col min="7" max="7" width="9.81640625" style="45" customWidth="1"/>
    <col min="8" max="8" width="11" style="45" customWidth="1"/>
    <col min="9" max="9" width="12" style="45" customWidth="1"/>
    <col min="10" max="16384" width="9.08984375" style="45"/>
  </cols>
  <sheetData>
    <row r="1" spans="1:10" ht="51.75" customHeight="1" x14ac:dyDescent="0.35">
      <c r="A1" s="138" t="s">
        <v>150</v>
      </c>
      <c r="B1" s="139"/>
      <c r="C1" s="139"/>
      <c r="D1" s="139"/>
      <c r="E1" s="139"/>
      <c r="F1" s="139"/>
      <c r="G1" s="139"/>
      <c r="H1" s="139"/>
      <c r="I1" s="140"/>
      <c r="J1" s="96"/>
    </row>
    <row r="2" spans="1:10" x14ac:dyDescent="0.25">
      <c r="A2" s="141" t="s">
        <v>146</v>
      </c>
      <c r="B2" s="142"/>
      <c r="C2" s="142"/>
      <c r="D2" s="142"/>
      <c r="E2" s="142"/>
      <c r="F2" s="142"/>
      <c r="G2" s="142"/>
      <c r="H2" s="142"/>
      <c r="I2" s="143"/>
      <c r="J2" s="96"/>
    </row>
    <row r="3" spans="1:10" ht="37.5" x14ac:dyDescent="0.35">
      <c r="A3" s="91" t="s">
        <v>79</v>
      </c>
      <c r="B3" s="91" t="s">
        <v>0</v>
      </c>
      <c r="C3" s="91" t="s">
        <v>1</v>
      </c>
      <c r="D3" s="91" t="s">
        <v>81</v>
      </c>
      <c r="E3" s="91" t="s">
        <v>3</v>
      </c>
      <c r="F3" s="91" t="s">
        <v>4</v>
      </c>
      <c r="G3" s="91" t="s">
        <v>80</v>
      </c>
      <c r="H3" s="91" t="s">
        <v>85</v>
      </c>
      <c r="I3" s="91" t="s">
        <v>158</v>
      </c>
      <c r="J3" s="96"/>
    </row>
    <row r="4" spans="1:10" x14ac:dyDescent="0.35">
      <c r="A4" s="109"/>
      <c r="B4" s="109" t="s">
        <v>90</v>
      </c>
      <c r="C4" s="110"/>
      <c r="D4" s="116"/>
      <c r="E4" s="116"/>
      <c r="F4" s="117"/>
      <c r="G4" s="118"/>
      <c r="H4" s="111">
        <f t="shared" ref="H4" si="0">G4*0.3</f>
        <v>0</v>
      </c>
      <c r="I4" s="112">
        <f t="shared" ref="I4" si="1">G4*0.7</f>
        <v>0</v>
      </c>
      <c r="J4" s="96"/>
    </row>
    <row r="5" spans="1:10" ht="25" x14ac:dyDescent="0.35">
      <c r="A5" s="105">
        <v>1</v>
      </c>
      <c r="B5" s="64" t="s">
        <v>87</v>
      </c>
      <c r="C5" s="113" t="s">
        <v>124</v>
      </c>
      <c r="D5" s="119">
        <v>30</v>
      </c>
      <c r="E5" s="119">
        <v>1</v>
      </c>
      <c r="F5" s="120">
        <v>30</v>
      </c>
      <c r="G5" s="119">
        <f>F5*E5*D5</f>
        <v>900</v>
      </c>
      <c r="H5" s="101">
        <f>G5*0.3</f>
        <v>270</v>
      </c>
      <c r="I5" s="102">
        <f>G5*0.7</f>
        <v>630</v>
      </c>
      <c r="J5" s="96"/>
    </row>
    <row r="6" spans="1:10" ht="25" x14ac:dyDescent="0.35">
      <c r="A6" s="105">
        <v>2</v>
      </c>
      <c r="B6" s="64" t="s">
        <v>116</v>
      </c>
      <c r="C6" s="50" t="s">
        <v>125</v>
      </c>
      <c r="D6" s="120">
        <v>250</v>
      </c>
      <c r="E6" s="120">
        <v>1</v>
      </c>
      <c r="F6" s="120">
        <v>35</v>
      </c>
      <c r="G6" s="119">
        <f t="shared" ref="G6:G11" si="2">F6*E6*D6</f>
        <v>8750</v>
      </c>
      <c r="H6" s="101">
        <f t="shared" ref="H6:H11" si="3">G6*0.3</f>
        <v>2625</v>
      </c>
      <c r="I6" s="102">
        <f t="shared" ref="I6:I11" si="4">G6*0.7</f>
        <v>6125</v>
      </c>
      <c r="J6" s="96"/>
    </row>
    <row r="7" spans="1:10" ht="37.5" x14ac:dyDescent="0.35">
      <c r="A7" s="63">
        <v>3</v>
      </c>
      <c r="B7" s="64" t="s">
        <v>99</v>
      </c>
      <c r="C7" s="64" t="s">
        <v>126</v>
      </c>
      <c r="D7" s="97">
        <v>250</v>
      </c>
      <c r="E7" s="97">
        <v>2</v>
      </c>
      <c r="F7" s="97">
        <v>30</v>
      </c>
      <c r="G7" s="121">
        <f t="shared" si="2"/>
        <v>15000</v>
      </c>
      <c r="H7" s="98">
        <f t="shared" si="3"/>
        <v>4500</v>
      </c>
      <c r="I7" s="99">
        <f t="shared" si="4"/>
        <v>10500</v>
      </c>
      <c r="J7" s="96"/>
    </row>
    <row r="8" spans="1:10" ht="75" x14ac:dyDescent="0.35">
      <c r="A8" s="114">
        <v>4</v>
      </c>
      <c r="B8" s="64" t="s">
        <v>160</v>
      </c>
      <c r="C8" s="64" t="s">
        <v>159</v>
      </c>
      <c r="D8" s="120">
        <v>1150</v>
      </c>
      <c r="E8" s="120">
        <v>1</v>
      </c>
      <c r="F8" s="120">
        <v>5</v>
      </c>
      <c r="G8" s="119">
        <f t="shared" si="2"/>
        <v>5750</v>
      </c>
      <c r="H8" s="101">
        <f t="shared" si="3"/>
        <v>1725</v>
      </c>
      <c r="I8" s="102">
        <f t="shared" si="4"/>
        <v>4024.9999999999995</v>
      </c>
      <c r="J8" s="96"/>
    </row>
    <row r="9" spans="1:10" ht="87.5" x14ac:dyDescent="0.35">
      <c r="A9" s="105">
        <v>6</v>
      </c>
      <c r="B9" s="122" t="s">
        <v>117</v>
      </c>
      <c r="C9" s="50" t="s">
        <v>161</v>
      </c>
      <c r="D9" s="120">
        <v>5000</v>
      </c>
      <c r="E9" s="120">
        <v>1</v>
      </c>
      <c r="F9" s="120">
        <v>1</v>
      </c>
      <c r="G9" s="119">
        <f t="shared" si="2"/>
        <v>5000</v>
      </c>
      <c r="H9" s="101">
        <f t="shared" si="3"/>
        <v>1500</v>
      </c>
      <c r="I9" s="102">
        <f t="shared" si="4"/>
        <v>3500</v>
      </c>
      <c r="J9" s="96"/>
    </row>
    <row r="10" spans="1:10" x14ac:dyDescent="0.35">
      <c r="A10" s="105">
        <v>8</v>
      </c>
      <c r="B10" s="70" t="s">
        <v>118</v>
      </c>
      <c r="C10" s="50" t="s">
        <v>127</v>
      </c>
      <c r="D10" s="120">
        <v>1500</v>
      </c>
      <c r="E10" s="120">
        <v>1</v>
      </c>
      <c r="F10" s="120">
        <v>1</v>
      </c>
      <c r="G10" s="119">
        <f t="shared" si="2"/>
        <v>1500</v>
      </c>
      <c r="H10" s="101">
        <f t="shared" si="3"/>
        <v>450</v>
      </c>
      <c r="I10" s="102">
        <f t="shared" si="4"/>
        <v>1050</v>
      </c>
      <c r="J10" s="96"/>
    </row>
    <row r="11" spans="1:10" x14ac:dyDescent="0.35">
      <c r="A11" s="105">
        <v>9</v>
      </c>
      <c r="B11" s="70" t="s">
        <v>94</v>
      </c>
      <c r="C11" s="50"/>
      <c r="D11" s="120">
        <v>2500</v>
      </c>
      <c r="E11" s="120">
        <v>1</v>
      </c>
      <c r="F11" s="120">
        <v>1</v>
      </c>
      <c r="G11" s="119">
        <f t="shared" si="2"/>
        <v>2500</v>
      </c>
      <c r="H11" s="101">
        <f t="shared" si="3"/>
        <v>750</v>
      </c>
      <c r="I11" s="102">
        <f t="shared" si="4"/>
        <v>1750</v>
      </c>
      <c r="J11" s="96"/>
    </row>
    <row r="12" spans="1:10" x14ac:dyDescent="0.35">
      <c r="A12" s="136" t="s">
        <v>77</v>
      </c>
      <c r="B12" s="136"/>
      <c r="C12" s="136"/>
      <c r="D12" s="136"/>
      <c r="E12" s="136"/>
      <c r="F12" s="136"/>
      <c r="G12" s="100">
        <f>SUM(G4:G11)</f>
        <v>39400</v>
      </c>
      <c r="H12" s="92">
        <f>SUM(H4:H11)</f>
        <v>11820</v>
      </c>
      <c r="I12" s="92">
        <f>SUM(I4:I11)</f>
        <v>27580</v>
      </c>
      <c r="J12" s="96"/>
    </row>
    <row r="13" spans="1:10" ht="18" customHeight="1" x14ac:dyDescent="0.35">
      <c r="A13" s="137" t="s">
        <v>129</v>
      </c>
      <c r="B13" s="137"/>
      <c r="C13" s="137"/>
      <c r="D13" s="137"/>
      <c r="E13" s="137"/>
      <c r="F13" s="137"/>
      <c r="G13" s="108">
        <v>6</v>
      </c>
      <c r="H13" s="115">
        <v>6</v>
      </c>
      <c r="I13" s="115">
        <v>6</v>
      </c>
      <c r="J13" s="96"/>
    </row>
    <row r="14" spans="1:10" x14ac:dyDescent="0.35">
      <c r="A14" s="135" t="s">
        <v>130</v>
      </c>
      <c r="B14" s="135"/>
      <c r="C14" s="135"/>
      <c r="D14" s="135"/>
      <c r="E14" s="135"/>
      <c r="F14" s="135"/>
      <c r="G14" s="103">
        <f>G12*G13</f>
        <v>236400</v>
      </c>
      <c r="H14" s="95">
        <f t="shared" ref="H14" si="5">H12*H13</f>
        <v>70920</v>
      </c>
      <c r="I14" s="95">
        <f>I12*I13</f>
        <v>165480</v>
      </c>
      <c r="J14" s="123">
        <f>G14-H14-I14</f>
        <v>0</v>
      </c>
    </row>
  </sheetData>
  <mergeCells count="5">
    <mergeCell ref="A14:F14"/>
    <mergeCell ref="A12:F12"/>
    <mergeCell ref="A13:F13"/>
    <mergeCell ref="A1:I1"/>
    <mergeCell ref="A2:I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M1" sqref="M1"/>
    </sheetView>
  </sheetViews>
  <sheetFormatPr defaultColWidth="9.08984375" defaultRowHeight="14.5" x14ac:dyDescent="0.35"/>
  <cols>
    <col min="1" max="1" width="6.08984375" style="45" customWidth="1"/>
    <col min="2" max="2" width="21.81640625" style="45" customWidth="1"/>
    <col min="3" max="3" width="34.90625" style="45" customWidth="1"/>
    <col min="4" max="4" width="6.1796875" style="45" customWidth="1"/>
    <col min="5" max="5" width="6.90625" style="45" customWidth="1"/>
    <col min="6" max="6" width="8.6328125" style="45" customWidth="1"/>
    <col min="7" max="7" width="10.36328125" style="45" customWidth="1"/>
    <col min="8" max="8" width="12.6328125" style="45" customWidth="1"/>
    <col min="9" max="9" width="12.36328125" style="45" customWidth="1"/>
    <col min="10" max="16384" width="9.08984375" style="45"/>
  </cols>
  <sheetData>
    <row r="1" spans="1:10" ht="49.5" customHeight="1" x14ac:dyDescent="0.35">
      <c r="A1" s="138" t="s">
        <v>149</v>
      </c>
      <c r="B1" s="139"/>
      <c r="C1" s="139"/>
      <c r="D1" s="139"/>
      <c r="E1" s="139"/>
      <c r="F1" s="139"/>
      <c r="G1" s="139"/>
      <c r="H1" s="139"/>
      <c r="I1" s="140"/>
      <c r="J1" s="96"/>
    </row>
    <row r="2" spans="1:10" ht="26.25" customHeight="1" x14ac:dyDescent="0.25">
      <c r="A2" s="144" t="s">
        <v>136</v>
      </c>
      <c r="B2" s="145"/>
      <c r="C2" s="145"/>
      <c r="D2" s="145"/>
      <c r="E2" s="145"/>
      <c r="F2" s="145"/>
      <c r="G2" s="145"/>
      <c r="H2" s="145"/>
      <c r="I2" s="146"/>
      <c r="J2" s="96"/>
    </row>
    <row r="3" spans="1:10" ht="37.5" x14ac:dyDescent="0.35">
      <c r="A3" s="91" t="s">
        <v>79</v>
      </c>
      <c r="B3" s="91" t="s">
        <v>0</v>
      </c>
      <c r="C3" s="91" t="s">
        <v>1</v>
      </c>
      <c r="D3" s="91" t="s">
        <v>81</v>
      </c>
      <c r="E3" s="91" t="s">
        <v>3</v>
      </c>
      <c r="F3" s="91" t="s">
        <v>4</v>
      </c>
      <c r="G3" s="91" t="s">
        <v>80</v>
      </c>
      <c r="H3" s="91" t="s">
        <v>85</v>
      </c>
      <c r="I3" s="91" t="s">
        <v>157</v>
      </c>
      <c r="J3" s="96"/>
    </row>
    <row r="4" spans="1:10" x14ac:dyDescent="0.35">
      <c r="A4" s="150">
        <v>1</v>
      </c>
      <c r="B4" s="122" t="s">
        <v>98</v>
      </c>
      <c r="C4" s="50"/>
      <c r="D4" s="105"/>
      <c r="E4" s="105"/>
      <c r="F4" s="105"/>
      <c r="G4" s="93"/>
      <c r="H4" s="94"/>
      <c r="I4" s="94"/>
      <c r="J4" s="96"/>
    </row>
    <row r="5" spans="1:10" x14ac:dyDescent="0.35">
      <c r="A5" s="151"/>
      <c r="B5" s="122" t="s">
        <v>95</v>
      </c>
      <c r="C5" s="122" t="s">
        <v>106</v>
      </c>
      <c r="D5" s="106">
        <v>60</v>
      </c>
      <c r="E5" s="106">
        <v>3</v>
      </c>
      <c r="F5" s="106">
        <v>1</v>
      </c>
      <c r="G5" s="101">
        <f>D5*E5*F5</f>
        <v>180</v>
      </c>
      <c r="H5" s="102">
        <f>G5*0.3</f>
        <v>54</v>
      </c>
      <c r="I5" s="102">
        <f>G5*0.7</f>
        <v>125.99999999999999</v>
      </c>
      <c r="J5" s="96"/>
    </row>
    <row r="6" spans="1:10" x14ac:dyDescent="0.35">
      <c r="A6" s="151"/>
      <c r="B6" s="122" t="s">
        <v>96</v>
      </c>
      <c r="C6" s="122" t="s">
        <v>106</v>
      </c>
      <c r="D6" s="106">
        <v>700</v>
      </c>
      <c r="E6" s="106">
        <v>1</v>
      </c>
      <c r="F6" s="106">
        <v>1</v>
      </c>
      <c r="G6" s="101">
        <f t="shared" ref="G6:G10" si="0">D6*E6*F6</f>
        <v>700</v>
      </c>
      <c r="H6" s="102">
        <f t="shared" ref="H6:H10" si="1">G6*0.3</f>
        <v>210</v>
      </c>
      <c r="I6" s="102">
        <f t="shared" ref="I6:I10" si="2">G6*0.7</f>
        <v>489.99999999999994</v>
      </c>
      <c r="J6" s="96"/>
    </row>
    <row r="7" spans="1:10" x14ac:dyDescent="0.35">
      <c r="A7" s="152"/>
      <c r="B7" s="122" t="s">
        <v>97</v>
      </c>
      <c r="C7" s="122" t="s">
        <v>106</v>
      </c>
      <c r="D7" s="106">
        <v>200</v>
      </c>
      <c r="E7" s="106">
        <v>1</v>
      </c>
      <c r="F7" s="106">
        <v>1</v>
      </c>
      <c r="G7" s="101">
        <f t="shared" si="0"/>
        <v>200</v>
      </c>
      <c r="H7" s="102">
        <f t="shared" si="1"/>
        <v>60</v>
      </c>
      <c r="I7" s="102">
        <f t="shared" si="2"/>
        <v>140</v>
      </c>
      <c r="J7" s="96"/>
    </row>
    <row r="8" spans="1:10" x14ac:dyDescent="0.35">
      <c r="A8" s="124">
        <v>2</v>
      </c>
      <c r="B8" s="122" t="s">
        <v>88</v>
      </c>
      <c r="C8" s="122" t="s">
        <v>106</v>
      </c>
      <c r="D8" s="106">
        <v>4000</v>
      </c>
      <c r="E8" s="106">
        <v>1</v>
      </c>
      <c r="F8" s="106">
        <v>1</v>
      </c>
      <c r="G8" s="101">
        <f t="shared" si="0"/>
        <v>4000</v>
      </c>
      <c r="H8" s="102">
        <f t="shared" si="1"/>
        <v>1200</v>
      </c>
      <c r="I8" s="102">
        <f t="shared" si="2"/>
        <v>2800</v>
      </c>
      <c r="J8" s="96"/>
    </row>
    <row r="9" spans="1:10" ht="37.5" x14ac:dyDescent="0.35">
      <c r="A9" s="125">
        <v>3</v>
      </c>
      <c r="B9" s="122" t="s">
        <v>120</v>
      </c>
      <c r="C9" s="122" t="s">
        <v>119</v>
      </c>
      <c r="D9" s="106">
        <v>5000</v>
      </c>
      <c r="E9" s="106">
        <v>1</v>
      </c>
      <c r="F9" s="107">
        <v>1</v>
      </c>
      <c r="G9" s="101">
        <f t="shared" si="0"/>
        <v>5000</v>
      </c>
      <c r="H9" s="102">
        <f t="shared" si="1"/>
        <v>1500</v>
      </c>
      <c r="I9" s="102">
        <f t="shared" si="2"/>
        <v>3500</v>
      </c>
      <c r="J9" s="96"/>
    </row>
    <row r="10" spans="1:10" ht="37.5" x14ac:dyDescent="0.35">
      <c r="A10" s="105">
        <v>4</v>
      </c>
      <c r="B10" s="122" t="s">
        <v>121</v>
      </c>
      <c r="C10" s="122" t="s">
        <v>100</v>
      </c>
      <c r="D10" s="107">
        <v>3000</v>
      </c>
      <c r="E10" s="107">
        <v>1</v>
      </c>
      <c r="F10" s="107">
        <v>1</v>
      </c>
      <c r="G10" s="101">
        <f t="shared" si="0"/>
        <v>3000</v>
      </c>
      <c r="H10" s="102">
        <f t="shared" si="1"/>
        <v>900</v>
      </c>
      <c r="I10" s="102">
        <f t="shared" si="2"/>
        <v>2100</v>
      </c>
      <c r="J10" s="96"/>
    </row>
    <row r="11" spans="1:10" x14ac:dyDescent="0.35">
      <c r="A11" s="136" t="s">
        <v>135</v>
      </c>
      <c r="B11" s="136"/>
      <c r="C11" s="136"/>
      <c r="D11" s="136"/>
      <c r="E11" s="136"/>
      <c r="F11" s="136"/>
      <c r="G11" s="100">
        <f>SUM(G4:G10)</f>
        <v>13080</v>
      </c>
      <c r="H11" s="100">
        <f>SUM(H4:H10)</f>
        <v>3924</v>
      </c>
      <c r="I11" s="100">
        <f>SUM(I4:I10)</f>
        <v>9156</v>
      </c>
      <c r="J11" s="96"/>
    </row>
    <row r="12" spans="1:10" ht="20.149999999999999" customHeight="1" x14ac:dyDescent="0.35">
      <c r="A12" s="147" t="s">
        <v>86</v>
      </c>
      <c r="B12" s="148"/>
      <c r="C12" s="148"/>
      <c r="D12" s="148"/>
      <c r="E12" s="148"/>
      <c r="F12" s="149"/>
      <c r="G12" s="108">
        <v>6</v>
      </c>
      <c r="H12" s="108">
        <v>6</v>
      </c>
      <c r="I12" s="108">
        <v>6</v>
      </c>
      <c r="J12" s="96"/>
    </row>
    <row r="13" spans="1:10" x14ac:dyDescent="0.35">
      <c r="A13" s="136" t="s">
        <v>134</v>
      </c>
      <c r="B13" s="136"/>
      <c r="C13" s="136"/>
      <c r="D13" s="136"/>
      <c r="E13" s="136"/>
      <c r="F13" s="136"/>
      <c r="G13" s="103">
        <f>G11*G12</f>
        <v>78480</v>
      </c>
      <c r="H13" s="103">
        <f t="shared" ref="H13:I13" si="3">H11*H12</f>
        <v>23544</v>
      </c>
      <c r="I13" s="103">
        <f t="shared" si="3"/>
        <v>54936</v>
      </c>
      <c r="J13" s="123">
        <f>G13-H13-I13</f>
        <v>0</v>
      </c>
    </row>
  </sheetData>
  <mergeCells count="6">
    <mergeCell ref="A1:I1"/>
    <mergeCell ref="A2:I2"/>
    <mergeCell ref="A11:F11"/>
    <mergeCell ref="A12:F12"/>
    <mergeCell ref="A13:F13"/>
    <mergeCell ref="A4:A7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workbookViewId="0">
      <selection activeCell="M5" sqref="M5"/>
    </sheetView>
  </sheetViews>
  <sheetFormatPr defaultColWidth="9.08984375" defaultRowHeight="13" x14ac:dyDescent="0.35"/>
  <cols>
    <col min="1" max="1" width="4.6328125" style="90" customWidth="1"/>
    <col min="2" max="2" width="26.08984375" style="90" customWidth="1"/>
    <col min="3" max="3" width="28.81640625" style="90" customWidth="1"/>
    <col min="4" max="4" width="8" style="90" bestFit="1" customWidth="1"/>
    <col min="5" max="5" width="9.90625" style="90" bestFit="1" customWidth="1"/>
    <col min="6" max="6" width="7.90625" style="90" customWidth="1"/>
    <col min="7" max="7" width="10.81640625" style="90" customWidth="1"/>
    <col min="8" max="9" width="11.90625" style="90" customWidth="1"/>
    <col min="10" max="16384" width="9.08984375" style="90"/>
  </cols>
  <sheetData>
    <row r="1" spans="1:9" ht="41.25" customHeight="1" x14ac:dyDescent="0.25">
      <c r="A1" s="153" t="s">
        <v>144</v>
      </c>
      <c r="B1" s="153"/>
      <c r="C1" s="153"/>
      <c r="D1" s="153"/>
      <c r="E1" s="153"/>
      <c r="F1" s="153"/>
      <c r="G1" s="153"/>
      <c r="H1" s="153"/>
      <c r="I1" s="153"/>
    </row>
    <row r="2" spans="1:9" ht="53.25" customHeight="1" x14ac:dyDescent="0.35">
      <c r="A2" s="91" t="s">
        <v>137</v>
      </c>
      <c r="B2" s="91" t="s">
        <v>0</v>
      </c>
      <c r="C2" s="91" t="s">
        <v>1</v>
      </c>
      <c r="D2" s="91" t="s">
        <v>81</v>
      </c>
      <c r="E2" s="91" t="s">
        <v>3</v>
      </c>
      <c r="F2" s="91" t="s">
        <v>4</v>
      </c>
      <c r="G2" s="91" t="s">
        <v>80</v>
      </c>
      <c r="H2" s="91" t="s">
        <v>85</v>
      </c>
      <c r="I2" s="91" t="s">
        <v>158</v>
      </c>
    </row>
    <row r="3" spans="1:9" ht="62.25" customHeight="1" x14ac:dyDescent="0.25">
      <c r="A3" s="63">
        <v>1</v>
      </c>
      <c r="B3" s="104" t="s">
        <v>107</v>
      </c>
      <c r="C3" s="64" t="s">
        <v>114</v>
      </c>
      <c r="D3" s="126">
        <v>200</v>
      </c>
      <c r="E3" s="126">
        <v>300</v>
      </c>
      <c r="F3" s="126">
        <v>1</v>
      </c>
      <c r="G3" s="127">
        <f t="shared" ref="G3:G8" si="0">F3*E3*D3</f>
        <v>60000</v>
      </c>
      <c r="H3" s="128">
        <f t="shared" ref="H3:H8" si="1">G3*0.3</f>
        <v>18000</v>
      </c>
      <c r="I3" s="128">
        <f t="shared" ref="I3:I8" si="2">G3*0.7</f>
        <v>42000</v>
      </c>
    </row>
    <row r="4" spans="1:9" ht="53.25" customHeight="1" x14ac:dyDescent="0.25">
      <c r="A4" s="63">
        <v>2</v>
      </c>
      <c r="B4" s="104" t="s">
        <v>101</v>
      </c>
      <c r="C4" s="104" t="s">
        <v>102</v>
      </c>
      <c r="D4" s="126">
        <v>2000</v>
      </c>
      <c r="E4" s="126">
        <v>1</v>
      </c>
      <c r="F4" s="126">
        <v>6</v>
      </c>
      <c r="G4" s="127">
        <f t="shared" si="0"/>
        <v>12000</v>
      </c>
      <c r="H4" s="128">
        <f t="shared" si="1"/>
        <v>3600</v>
      </c>
      <c r="I4" s="128">
        <f t="shared" si="2"/>
        <v>8400</v>
      </c>
    </row>
    <row r="5" spans="1:9" ht="25.5" customHeight="1" x14ac:dyDescent="0.25">
      <c r="A5" s="163">
        <v>3</v>
      </c>
      <c r="B5" s="166" t="s">
        <v>103</v>
      </c>
      <c r="C5" s="167"/>
      <c r="D5" s="126"/>
      <c r="E5" s="126"/>
      <c r="F5" s="126"/>
      <c r="G5" s="127"/>
      <c r="H5" s="128"/>
      <c r="I5" s="128"/>
    </row>
    <row r="6" spans="1:9" ht="37.5" x14ac:dyDescent="0.25">
      <c r="A6" s="164"/>
      <c r="B6" s="104" t="s">
        <v>111</v>
      </c>
      <c r="C6" s="104" t="s">
        <v>108</v>
      </c>
      <c r="D6" s="126">
        <v>30</v>
      </c>
      <c r="E6" s="126">
        <v>1200</v>
      </c>
      <c r="F6" s="126">
        <v>1</v>
      </c>
      <c r="G6" s="127">
        <f t="shared" si="0"/>
        <v>36000</v>
      </c>
      <c r="H6" s="128">
        <f t="shared" si="1"/>
        <v>10800</v>
      </c>
      <c r="I6" s="128">
        <f t="shared" si="2"/>
        <v>25200</v>
      </c>
    </row>
    <row r="7" spans="1:9" ht="42.75" customHeight="1" x14ac:dyDescent="0.25">
      <c r="A7" s="165"/>
      <c r="B7" s="104" t="s">
        <v>112</v>
      </c>
      <c r="C7" s="104" t="s">
        <v>109</v>
      </c>
      <c r="D7" s="126">
        <v>12</v>
      </c>
      <c r="E7" s="126">
        <v>1200</v>
      </c>
      <c r="F7" s="126">
        <v>1</v>
      </c>
      <c r="G7" s="127">
        <f t="shared" si="0"/>
        <v>14400</v>
      </c>
      <c r="H7" s="128">
        <f t="shared" si="1"/>
        <v>4320</v>
      </c>
      <c r="I7" s="128">
        <f t="shared" si="2"/>
        <v>10080</v>
      </c>
    </row>
    <row r="8" spans="1:9" ht="53.25" customHeight="1" x14ac:dyDescent="0.25">
      <c r="A8" s="63">
        <v>4</v>
      </c>
      <c r="B8" s="104" t="s">
        <v>122</v>
      </c>
      <c r="C8" s="64" t="s">
        <v>110</v>
      </c>
      <c r="D8" s="126">
        <v>5000</v>
      </c>
      <c r="E8" s="126">
        <v>4</v>
      </c>
      <c r="F8" s="126">
        <v>1</v>
      </c>
      <c r="G8" s="127">
        <f t="shared" si="0"/>
        <v>20000</v>
      </c>
      <c r="H8" s="128">
        <f t="shared" si="1"/>
        <v>6000</v>
      </c>
      <c r="I8" s="128">
        <f t="shared" si="2"/>
        <v>14000</v>
      </c>
    </row>
    <row r="9" spans="1:9" x14ac:dyDescent="0.35">
      <c r="A9" s="154" t="s">
        <v>77</v>
      </c>
      <c r="B9" s="155"/>
      <c r="C9" s="155"/>
      <c r="D9" s="155"/>
      <c r="E9" s="155"/>
      <c r="F9" s="156"/>
      <c r="G9" s="100">
        <f>SUM(G3:G8)</f>
        <v>142400</v>
      </c>
      <c r="H9" s="100">
        <f>SUM(H3:H8)</f>
        <v>42720</v>
      </c>
      <c r="I9" s="100">
        <f>SUM(I3:I8)</f>
        <v>99680</v>
      </c>
    </row>
    <row r="10" spans="1:9" ht="18" customHeight="1" x14ac:dyDescent="0.35">
      <c r="A10" s="157" t="s">
        <v>115</v>
      </c>
      <c r="B10" s="158"/>
      <c r="C10" s="158"/>
      <c r="D10" s="158"/>
      <c r="E10" s="158"/>
      <c r="F10" s="159"/>
      <c r="G10" s="101">
        <v>1</v>
      </c>
      <c r="H10" s="102">
        <v>1</v>
      </c>
      <c r="I10" s="102">
        <v>1</v>
      </c>
    </row>
    <row r="11" spans="1:9" x14ac:dyDescent="0.35">
      <c r="A11" s="160" t="s">
        <v>83</v>
      </c>
      <c r="B11" s="161"/>
      <c r="C11" s="161"/>
      <c r="D11" s="161"/>
      <c r="E11" s="161"/>
      <c r="F11" s="162"/>
      <c r="G11" s="103">
        <f>G9*G10</f>
        <v>142400</v>
      </c>
      <c r="H11" s="103">
        <f t="shared" ref="H11:I11" si="3">H9*H10</f>
        <v>42720</v>
      </c>
      <c r="I11" s="103">
        <f t="shared" si="3"/>
        <v>99680</v>
      </c>
    </row>
    <row r="12" spans="1:9" x14ac:dyDescent="0.35">
      <c r="B12" s="96"/>
      <c r="C12" s="96"/>
      <c r="D12" s="96"/>
      <c r="E12" s="96"/>
      <c r="F12" s="96"/>
      <c r="G12" s="96"/>
      <c r="H12" s="96"/>
      <c r="I12" s="96"/>
    </row>
    <row r="13" spans="1:9" s="96" customFormat="1" ht="12.5" x14ac:dyDescent="0.35"/>
  </sheetData>
  <mergeCells count="6">
    <mergeCell ref="A1:I1"/>
    <mergeCell ref="A9:F9"/>
    <mergeCell ref="A10:F10"/>
    <mergeCell ref="A11:F11"/>
    <mergeCell ref="A5:A7"/>
    <mergeCell ref="B5:C5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Normal="100" workbookViewId="0">
      <selection activeCell="O6" sqref="O6"/>
    </sheetView>
  </sheetViews>
  <sheetFormatPr defaultColWidth="9.08984375" defaultRowHeight="14.5" x14ac:dyDescent="0.35"/>
  <cols>
    <col min="1" max="1" width="5.08984375" style="45" bestFit="1" customWidth="1"/>
    <col min="2" max="2" width="20.81640625" style="61" customWidth="1"/>
    <col min="3" max="3" width="31.36328125" style="61" customWidth="1"/>
    <col min="4" max="4" width="7.6328125" style="61" customWidth="1"/>
    <col min="5" max="5" width="8.08984375" style="61" customWidth="1"/>
    <col min="6" max="6" width="9.1796875" style="61" customWidth="1"/>
    <col min="7" max="7" width="10" style="61" bestFit="1" customWidth="1"/>
    <col min="8" max="8" width="12.08984375" style="61" customWidth="1"/>
    <col min="9" max="9" width="12.1796875" style="61" bestFit="1" customWidth="1"/>
    <col min="10" max="16384" width="9.08984375" style="61"/>
  </cols>
  <sheetData>
    <row r="1" spans="1:9" ht="48.75" customHeight="1" x14ac:dyDescent="0.35">
      <c r="A1" s="173" t="s">
        <v>147</v>
      </c>
      <c r="B1" s="174"/>
      <c r="C1" s="174"/>
      <c r="D1" s="174"/>
      <c r="E1" s="174"/>
      <c r="F1" s="174"/>
      <c r="G1" s="174"/>
      <c r="H1" s="174"/>
      <c r="I1" s="175"/>
    </row>
    <row r="2" spans="1:9" ht="30" customHeight="1" x14ac:dyDescent="0.35">
      <c r="A2" s="173" t="s">
        <v>123</v>
      </c>
      <c r="B2" s="174"/>
      <c r="C2" s="174"/>
      <c r="D2" s="174"/>
      <c r="E2" s="174"/>
      <c r="F2" s="174"/>
      <c r="G2" s="174"/>
      <c r="H2" s="174"/>
      <c r="I2" s="175"/>
    </row>
    <row r="3" spans="1:9" ht="30" customHeight="1" x14ac:dyDescent="0.35">
      <c r="A3" s="173" t="s">
        <v>128</v>
      </c>
      <c r="B3" s="174"/>
      <c r="C3" s="174"/>
      <c r="D3" s="174"/>
      <c r="E3" s="174"/>
      <c r="F3" s="174"/>
      <c r="G3" s="174"/>
      <c r="H3" s="174"/>
      <c r="I3" s="175"/>
    </row>
    <row r="4" spans="1:9" ht="38" thickBot="1" x14ac:dyDescent="0.4">
      <c r="A4" s="65" t="s">
        <v>82</v>
      </c>
      <c r="B4" s="66" t="s">
        <v>0</v>
      </c>
      <c r="C4" s="66" t="s">
        <v>84</v>
      </c>
      <c r="D4" s="66" t="s">
        <v>2</v>
      </c>
      <c r="E4" s="66" t="s">
        <v>3</v>
      </c>
      <c r="F4" s="66" t="s">
        <v>4</v>
      </c>
      <c r="G4" s="66" t="s">
        <v>78</v>
      </c>
      <c r="H4" s="66" t="s">
        <v>85</v>
      </c>
      <c r="I4" s="66" t="s">
        <v>158</v>
      </c>
    </row>
    <row r="5" spans="1:9" s="62" customFormat="1" ht="25" x14ac:dyDescent="0.35">
      <c r="A5" s="67"/>
      <c r="B5" s="67" t="s">
        <v>91</v>
      </c>
      <c r="C5" s="67"/>
      <c r="D5" s="68"/>
      <c r="E5" s="67"/>
      <c r="F5" s="67"/>
      <c r="G5" s="67"/>
      <c r="H5" s="67"/>
      <c r="I5" s="67"/>
    </row>
    <row r="6" spans="1:9" s="62" customFormat="1" ht="50" x14ac:dyDescent="0.35">
      <c r="A6" s="69">
        <v>1</v>
      </c>
      <c r="B6" s="70" t="s">
        <v>89</v>
      </c>
      <c r="C6" s="70" t="s">
        <v>113</v>
      </c>
      <c r="D6" s="71">
        <v>1500</v>
      </c>
      <c r="E6" s="71">
        <v>2</v>
      </c>
      <c r="F6" s="72">
        <v>1</v>
      </c>
      <c r="G6" s="69">
        <f>F6*E6*D6</f>
        <v>3000</v>
      </c>
      <c r="H6" s="69">
        <f t="shared" ref="H6:H14" si="0">G6*0.3</f>
        <v>900</v>
      </c>
      <c r="I6" s="69">
        <f>G6*0.7</f>
        <v>2100</v>
      </c>
    </row>
    <row r="7" spans="1:9" s="62" customFormat="1" ht="25" x14ac:dyDescent="0.35">
      <c r="A7" s="73">
        <v>2</v>
      </c>
      <c r="B7" s="70" t="s">
        <v>139</v>
      </c>
      <c r="C7" s="74"/>
      <c r="D7" s="71">
        <v>2000</v>
      </c>
      <c r="E7" s="71">
        <v>2</v>
      </c>
      <c r="F7" s="72">
        <v>1</v>
      </c>
      <c r="G7" s="69">
        <f>F7*E7*D7</f>
        <v>4000</v>
      </c>
      <c r="H7" s="69">
        <f t="shared" si="0"/>
        <v>1200</v>
      </c>
      <c r="I7" s="69">
        <f>G7*0.7</f>
        <v>2800</v>
      </c>
    </row>
    <row r="8" spans="1:9" s="62" customFormat="1" x14ac:dyDescent="0.35">
      <c r="A8" s="67"/>
      <c r="B8" s="67" t="s">
        <v>92</v>
      </c>
      <c r="C8" s="67"/>
      <c r="D8" s="67"/>
      <c r="E8" s="67"/>
      <c r="F8" s="67"/>
      <c r="G8" s="67"/>
      <c r="H8" s="67"/>
      <c r="I8" s="67"/>
    </row>
    <row r="9" spans="1:9" s="62" customFormat="1" ht="25" x14ac:dyDescent="0.35">
      <c r="A9" s="69">
        <v>1</v>
      </c>
      <c r="B9" s="75" t="s">
        <v>138</v>
      </c>
      <c r="C9" s="76" t="s">
        <v>131</v>
      </c>
      <c r="D9" s="77">
        <v>2000</v>
      </c>
      <c r="E9" s="78">
        <v>2</v>
      </c>
      <c r="F9" s="78">
        <v>2</v>
      </c>
      <c r="G9" s="69">
        <f t="shared" ref="G9:G11" si="1">F9*E9*D9</f>
        <v>8000</v>
      </c>
      <c r="H9" s="69">
        <f t="shared" si="0"/>
        <v>2400</v>
      </c>
      <c r="I9" s="69">
        <f t="shared" ref="I9:I11" si="2">G9*0.7</f>
        <v>5600</v>
      </c>
    </row>
    <row r="10" spans="1:9" ht="25" x14ac:dyDescent="0.35">
      <c r="A10" s="73">
        <v>2</v>
      </c>
      <c r="B10" s="75" t="s">
        <v>89</v>
      </c>
      <c r="C10" s="50" t="s">
        <v>104</v>
      </c>
      <c r="D10" s="71">
        <v>10000</v>
      </c>
      <c r="E10" s="73">
        <v>2</v>
      </c>
      <c r="F10" s="73">
        <v>1</v>
      </c>
      <c r="G10" s="69">
        <f t="shared" si="1"/>
        <v>20000</v>
      </c>
      <c r="H10" s="69">
        <f t="shared" si="0"/>
        <v>6000</v>
      </c>
      <c r="I10" s="69">
        <f t="shared" si="2"/>
        <v>14000</v>
      </c>
    </row>
    <row r="11" spans="1:9" ht="37.5" x14ac:dyDescent="0.35">
      <c r="A11" s="79">
        <v>3</v>
      </c>
      <c r="B11" s="75" t="s">
        <v>140</v>
      </c>
      <c r="C11" s="50" t="s">
        <v>148</v>
      </c>
      <c r="D11" s="73">
        <v>600</v>
      </c>
      <c r="E11" s="73">
        <v>1</v>
      </c>
      <c r="F11" s="73">
        <v>1</v>
      </c>
      <c r="G11" s="69">
        <f t="shared" si="1"/>
        <v>600</v>
      </c>
      <c r="H11" s="69">
        <f t="shared" si="0"/>
        <v>180</v>
      </c>
      <c r="I11" s="69">
        <f t="shared" si="2"/>
        <v>420</v>
      </c>
    </row>
    <row r="12" spans="1:9" s="62" customFormat="1" ht="25" x14ac:dyDescent="0.35">
      <c r="A12" s="67"/>
      <c r="B12" s="67" t="s">
        <v>105</v>
      </c>
      <c r="C12" s="67"/>
      <c r="D12" s="67"/>
      <c r="E12" s="67"/>
      <c r="F12" s="67"/>
      <c r="G12" s="67"/>
      <c r="H12" s="67"/>
      <c r="I12" s="67"/>
    </row>
    <row r="13" spans="1:9" s="62" customFormat="1" ht="25" x14ac:dyDescent="0.35">
      <c r="A13" s="69">
        <v>1</v>
      </c>
      <c r="B13" s="70" t="s">
        <v>89</v>
      </c>
      <c r="C13" s="50" t="s">
        <v>141</v>
      </c>
      <c r="D13" s="71">
        <v>1500</v>
      </c>
      <c r="E13" s="71">
        <v>2</v>
      </c>
      <c r="F13" s="72">
        <v>1</v>
      </c>
      <c r="G13" s="69">
        <f t="shared" ref="G13:G14" si="3">F13*E13*D13</f>
        <v>3000</v>
      </c>
      <c r="H13" s="69">
        <f t="shared" si="0"/>
        <v>900</v>
      </c>
      <c r="I13" s="69">
        <f t="shared" ref="I13:I14" si="4">G13*0.7</f>
        <v>2100</v>
      </c>
    </row>
    <row r="14" spans="1:9" s="62" customFormat="1" ht="25.5" thickBot="1" x14ac:dyDescent="0.4">
      <c r="A14" s="73">
        <v>2</v>
      </c>
      <c r="B14" s="75" t="s">
        <v>138</v>
      </c>
      <c r="C14" s="80" t="s">
        <v>141</v>
      </c>
      <c r="D14" s="81">
        <v>2000</v>
      </c>
      <c r="E14" s="81">
        <v>2</v>
      </c>
      <c r="F14" s="82">
        <v>1</v>
      </c>
      <c r="G14" s="69">
        <f t="shared" si="3"/>
        <v>4000</v>
      </c>
      <c r="H14" s="83">
        <f t="shared" si="0"/>
        <v>1200</v>
      </c>
      <c r="I14" s="83">
        <f t="shared" si="4"/>
        <v>2800</v>
      </c>
    </row>
    <row r="15" spans="1:9" ht="15" thickBot="1" x14ac:dyDescent="0.4">
      <c r="A15" s="84"/>
      <c r="B15" s="168" t="s">
        <v>93</v>
      </c>
      <c r="C15" s="169"/>
      <c r="D15" s="85"/>
      <c r="E15" s="85"/>
      <c r="F15" s="85"/>
      <c r="G15" s="85">
        <f>SUM(G6:G14)</f>
        <v>42600</v>
      </c>
      <c r="H15" s="85">
        <f>SUM(H6:H14)</f>
        <v>12780</v>
      </c>
      <c r="I15" s="86">
        <f>SUM(I6:I14)</f>
        <v>29820</v>
      </c>
    </row>
    <row r="16" spans="1:9" ht="15" thickBot="1" x14ac:dyDescent="0.4">
      <c r="A16" s="87"/>
      <c r="B16" s="171" t="s">
        <v>132</v>
      </c>
      <c r="C16" s="172"/>
      <c r="D16" s="88"/>
      <c r="E16" s="88"/>
      <c r="F16" s="88"/>
      <c r="G16" s="89">
        <v>6</v>
      </c>
      <c r="H16" s="88">
        <v>6</v>
      </c>
      <c r="I16" s="88">
        <v>6</v>
      </c>
    </row>
    <row r="17" spans="1:9" ht="15" thickBot="1" x14ac:dyDescent="0.4">
      <c r="A17" s="87"/>
      <c r="B17" s="170" t="s">
        <v>133</v>
      </c>
      <c r="C17" s="170"/>
      <c r="D17" s="88"/>
      <c r="E17" s="88"/>
      <c r="F17" s="88"/>
      <c r="G17" s="88">
        <f>G15*G16</f>
        <v>255600</v>
      </c>
      <c r="H17" s="88">
        <f t="shared" ref="H17:I17" si="5">H15*H16</f>
        <v>76680</v>
      </c>
      <c r="I17" s="88">
        <f t="shared" si="5"/>
        <v>178920</v>
      </c>
    </row>
    <row r="36" ht="24" customHeight="1" x14ac:dyDescent="0.35"/>
  </sheetData>
  <mergeCells count="6">
    <mergeCell ref="B15:C15"/>
    <mergeCell ref="B17:C17"/>
    <mergeCell ref="B16:C16"/>
    <mergeCell ref="A1:I1"/>
    <mergeCell ref="A2:I2"/>
    <mergeCell ref="A3:I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workbookViewId="0">
      <selection activeCell="I8" sqref="I8"/>
    </sheetView>
  </sheetViews>
  <sheetFormatPr defaultRowHeight="14.5" x14ac:dyDescent="0.35"/>
  <cols>
    <col min="1" max="1" width="35" customWidth="1"/>
    <col min="2" max="2" width="20" customWidth="1"/>
    <col min="3" max="3" width="12.08984375" customWidth="1"/>
    <col min="4" max="4" width="12.1796875" customWidth="1"/>
    <col min="5" max="5" width="9.1796875" customWidth="1"/>
    <col min="6" max="6" width="10.6328125" customWidth="1"/>
    <col min="7" max="7" width="15.90625" customWidth="1"/>
    <col min="8" max="8" width="16.36328125" customWidth="1"/>
  </cols>
  <sheetData>
    <row r="2" spans="1:8" ht="20" x14ac:dyDescent="0.4">
      <c r="A2" s="8" t="s">
        <v>61</v>
      </c>
      <c r="G2" s="9"/>
    </row>
    <row r="3" spans="1:8" ht="15.5" x14ac:dyDescent="0.35">
      <c r="A3" s="10" t="s">
        <v>62</v>
      </c>
    </row>
    <row r="4" spans="1:8" x14ac:dyDescent="0.35">
      <c r="A4" s="9" t="s">
        <v>63</v>
      </c>
      <c r="C4" s="11" t="s">
        <v>64</v>
      </c>
    </row>
    <row r="5" spans="1:8" ht="15.5" x14ac:dyDescent="0.35">
      <c r="A5" s="9" t="s">
        <v>65</v>
      </c>
      <c r="C5" s="176" t="s">
        <v>74</v>
      </c>
      <c r="D5" s="176"/>
      <c r="E5" s="176"/>
      <c r="F5" s="176"/>
      <c r="G5" s="176"/>
    </row>
    <row r="6" spans="1:8" x14ac:dyDescent="0.35">
      <c r="A6" s="9" t="s">
        <v>66</v>
      </c>
      <c r="C6" s="13" t="s">
        <v>70</v>
      </c>
    </row>
    <row r="7" spans="1:8" x14ac:dyDescent="0.35">
      <c r="A7" s="9" t="s">
        <v>67</v>
      </c>
      <c r="C7" s="12" t="s">
        <v>71</v>
      </c>
      <c r="D7" s="9"/>
      <c r="E7" s="9"/>
    </row>
    <row r="8" spans="1:8" x14ac:dyDescent="0.35">
      <c r="A8" s="177" t="s">
        <v>68</v>
      </c>
      <c r="B8" s="177"/>
      <c r="C8" s="178" t="s">
        <v>72</v>
      </c>
      <c r="D8" s="178"/>
      <c r="E8" s="9"/>
    </row>
    <row r="9" spans="1:8" ht="15.5" x14ac:dyDescent="0.35">
      <c r="A9" s="177" t="s">
        <v>69</v>
      </c>
      <c r="B9" s="177"/>
      <c r="C9" s="32" t="s">
        <v>73</v>
      </c>
      <c r="D9" s="32"/>
      <c r="E9" s="32"/>
      <c r="F9" s="32"/>
    </row>
    <row r="10" spans="1:8" ht="50.25" customHeight="1" x14ac:dyDescent="0.35">
      <c r="A10" s="5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29</v>
      </c>
      <c r="H10" s="5" t="s">
        <v>30</v>
      </c>
    </row>
    <row r="11" spans="1:8" x14ac:dyDescent="0.35">
      <c r="A11" s="24" t="s">
        <v>8</v>
      </c>
      <c r="B11" s="25"/>
      <c r="C11" s="26">
        <v>35</v>
      </c>
      <c r="D11" s="26">
        <v>2</v>
      </c>
      <c r="E11" s="26">
        <v>15</v>
      </c>
      <c r="F11" s="27">
        <f>C11*D11*E11</f>
        <v>1050</v>
      </c>
      <c r="G11" s="28">
        <f>F11*0.3</f>
        <v>315</v>
      </c>
      <c r="H11" s="28">
        <f t="shared" ref="H11:H18" si="0">F11*0.7</f>
        <v>735</v>
      </c>
    </row>
    <row r="12" spans="1:8" x14ac:dyDescent="0.35">
      <c r="A12" s="24" t="s">
        <v>20</v>
      </c>
      <c r="B12" s="25"/>
      <c r="C12" s="26">
        <v>250</v>
      </c>
      <c r="D12" s="26">
        <v>1</v>
      </c>
      <c r="E12" s="26">
        <v>15</v>
      </c>
      <c r="F12" s="27">
        <f t="shared" ref="F12:F17" si="1">C12*D12*E12</f>
        <v>3750</v>
      </c>
      <c r="G12" s="28">
        <f t="shared" ref="G12:G18" si="2">F12*0.3</f>
        <v>1125</v>
      </c>
      <c r="H12" s="28">
        <f t="shared" si="0"/>
        <v>2625</v>
      </c>
    </row>
    <row r="13" spans="1:8" x14ac:dyDescent="0.35">
      <c r="A13" s="24" t="s">
        <v>14</v>
      </c>
      <c r="B13" s="25"/>
      <c r="C13" s="26">
        <v>3000</v>
      </c>
      <c r="D13" s="26">
        <v>1</v>
      </c>
      <c r="E13" s="26">
        <v>1</v>
      </c>
      <c r="F13" s="27">
        <f t="shared" si="1"/>
        <v>3000</v>
      </c>
      <c r="G13" s="28">
        <f t="shared" si="2"/>
        <v>900</v>
      </c>
      <c r="H13" s="28">
        <f t="shared" si="0"/>
        <v>2100</v>
      </c>
    </row>
    <row r="14" spans="1:8" x14ac:dyDescent="0.35">
      <c r="A14" s="25" t="s">
        <v>9</v>
      </c>
      <c r="B14" s="25"/>
      <c r="C14" s="26">
        <v>500</v>
      </c>
      <c r="D14" s="26">
        <v>1</v>
      </c>
      <c r="E14" s="26">
        <v>1</v>
      </c>
      <c r="F14" s="27">
        <f t="shared" si="1"/>
        <v>500</v>
      </c>
      <c r="G14" s="28">
        <f t="shared" si="2"/>
        <v>150</v>
      </c>
      <c r="H14" s="28">
        <f t="shared" si="0"/>
        <v>350</v>
      </c>
    </row>
    <row r="15" spans="1:8" ht="29" x14ac:dyDescent="0.35">
      <c r="A15" s="1" t="s">
        <v>15</v>
      </c>
      <c r="B15" s="25"/>
      <c r="C15" s="26">
        <v>100</v>
      </c>
      <c r="D15" s="26">
        <v>1</v>
      </c>
      <c r="E15" s="26">
        <v>15</v>
      </c>
      <c r="F15" s="27">
        <f t="shared" si="1"/>
        <v>1500</v>
      </c>
      <c r="G15" s="28">
        <f t="shared" si="2"/>
        <v>450</v>
      </c>
      <c r="H15" s="28">
        <f t="shared" si="0"/>
        <v>1050</v>
      </c>
    </row>
    <row r="16" spans="1:8" x14ac:dyDescent="0.35">
      <c r="A16" s="25" t="s">
        <v>16</v>
      </c>
      <c r="B16" s="25"/>
      <c r="C16" s="26">
        <v>500</v>
      </c>
      <c r="D16" s="26">
        <v>1</v>
      </c>
      <c r="E16" s="26">
        <v>2</v>
      </c>
      <c r="F16" s="27">
        <f t="shared" si="1"/>
        <v>1000</v>
      </c>
      <c r="G16" s="28">
        <f t="shared" si="2"/>
        <v>300</v>
      </c>
      <c r="H16" s="28">
        <f t="shared" si="0"/>
        <v>700</v>
      </c>
    </row>
    <row r="17" spans="1:8" x14ac:dyDescent="0.35">
      <c r="A17" s="25" t="s">
        <v>26</v>
      </c>
      <c r="B17" s="25"/>
      <c r="C17" s="26">
        <v>300</v>
      </c>
      <c r="D17" s="26">
        <v>1</v>
      </c>
      <c r="E17" s="26">
        <v>15</v>
      </c>
      <c r="F17" s="27">
        <f t="shared" si="1"/>
        <v>4500</v>
      </c>
      <c r="G17" s="28">
        <f t="shared" si="2"/>
        <v>1350</v>
      </c>
      <c r="H17" s="28">
        <f t="shared" si="0"/>
        <v>3150</v>
      </c>
    </row>
    <row r="18" spans="1:8" ht="15.5" x14ac:dyDescent="0.35">
      <c r="A18" s="29" t="s">
        <v>19</v>
      </c>
      <c r="B18" s="25"/>
      <c r="C18" s="25"/>
      <c r="D18" s="25"/>
      <c r="E18" s="25"/>
      <c r="F18" s="30">
        <f>SUM(F11:F17)</f>
        <v>15300</v>
      </c>
      <c r="G18" s="31">
        <f t="shared" si="2"/>
        <v>4590</v>
      </c>
      <c r="H18" s="31">
        <f t="shared" si="0"/>
        <v>10710</v>
      </c>
    </row>
  </sheetData>
  <mergeCells count="4">
    <mergeCell ref="C5:G5"/>
    <mergeCell ref="A8:B8"/>
    <mergeCell ref="A9:B9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Budget</vt:lpstr>
      <vt:lpstr>Summary Sheet</vt:lpstr>
      <vt:lpstr>TrainingPromo events(1A)</vt:lpstr>
      <vt:lpstr>Demo events (1B)</vt:lpstr>
      <vt:lpstr>2 Publication Promo materials</vt:lpstr>
      <vt:lpstr>Logistics Cost (Training+Demo)</vt:lpstr>
      <vt:lpstr>MSVs Training</vt:lpstr>
      <vt:lpstr>Budget!Print_Area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Nahida</dc:creator>
  <cp:lastModifiedBy>Kether</cp:lastModifiedBy>
  <cp:lastPrinted>2016-08-03T12:21:55Z</cp:lastPrinted>
  <dcterms:created xsi:type="dcterms:W3CDTF">2015-01-07T07:54:11Z</dcterms:created>
  <dcterms:modified xsi:type="dcterms:W3CDTF">2019-02-01T16:18:13Z</dcterms:modified>
</cp:coreProperties>
</file>